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" yWindow="48" windowWidth="9720" windowHeight="11952"/>
  </bookViews>
  <sheets>
    <sheet name="Лист1" sheetId="1" r:id="rId1"/>
  </sheets>
  <definedNames>
    <definedName name="_xlnm._FilterDatabase" localSheetId="0" hidden="1">Лист1!$A$5:$N$5</definedName>
    <definedName name="_xlnm.Print_Area" localSheetId="0">Лист1!$A$1:$K$31</definedName>
  </definedNames>
  <calcPr calcId="125725"/>
</workbook>
</file>

<file path=xl/calcChain.xml><?xml version="1.0" encoding="utf-8"?>
<calcChain xmlns="http://schemas.openxmlformats.org/spreadsheetml/2006/main">
  <c r="H30" i="1"/>
  <c r="G30"/>
  <c r="F30"/>
  <c r="I29"/>
  <c r="H29"/>
  <c r="G29"/>
  <c r="F29"/>
  <c r="I28"/>
  <c r="H28"/>
  <c r="G28"/>
  <c r="F28"/>
  <c r="I27"/>
  <c r="H27"/>
  <c r="G27"/>
  <c r="F27"/>
  <c r="I26"/>
  <c r="H26"/>
  <c r="G26"/>
  <c r="F26"/>
  <c r="I25"/>
  <c r="H25"/>
  <c r="G25"/>
  <c r="F25"/>
  <c r="I22"/>
  <c r="H22"/>
  <c r="G22"/>
  <c r="F22"/>
  <c r="H21"/>
  <c r="G21"/>
  <c r="F21"/>
  <c r="I20"/>
  <c r="H20"/>
  <c r="G20"/>
  <c r="F20"/>
  <c r="I19"/>
  <c r="H19"/>
  <c r="I18"/>
  <c r="H18"/>
  <c r="G18"/>
  <c r="F18"/>
  <c r="I17"/>
  <c r="H17"/>
  <c r="G17"/>
  <c r="F17"/>
  <c r="I16"/>
  <c r="H16"/>
  <c r="I15"/>
  <c r="H15"/>
  <c r="G15"/>
  <c r="F15"/>
  <c r="I14"/>
  <c r="H14"/>
  <c r="G14"/>
  <c r="F14"/>
  <c r="I13"/>
  <c r="H13"/>
  <c r="G13"/>
  <c r="F13"/>
  <c r="H12"/>
  <c r="F12"/>
  <c r="I11"/>
  <c r="H11"/>
  <c r="G11"/>
  <c r="I10"/>
  <c r="H10"/>
  <c r="G10"/>
  <c r="F10"/>
  <c r="I9"/>
  <c r="H9"/>
  <c r="G9"/>
  <c r="I8"/>
  <c r="H8"/>
  <c r="G8"/>
  <c r="F8"/>
  <c r="I7"/>
  <c r="H7"/>
  <c r="G7"/>
  <c r="D24"/>
  <c r="I24" s="1"/>
  <c r="E24"/>
  <c r="E23" s="1"/>
  <c r="F23" s="1"/>
  <c r="J24"/>
  <c r="K24"/>
  <c r="K23" s="1"/>
  <c r="D23"/>
  <c r="I23" s="1"/>
  <c r="J23"/>
  <c r="D19"/>
  <c r="E19"/>
  <c r="G19" s="1"/>
  <c r="J19"/>
  <c r="K19"/>
  <c r="D16"/>
  <c r="E16"/>
  <c r="F16" s="1"/>
  <c r="J16"/>
  <c r="K16"/>
  <c r="D11"/>
  <c r="E11"/>
  <c r="F11" s="1"/>
  <c r="J11"/>
  <c r="K11"/>
  <c r="D9"/>
  <c r="E9"/>
  <c r="F9" s="1"/>
  <c r="J9"/>
  <c r="K9"/>
  <c r="D7"/>
  <c r="E7"/>
  <c r="F7" s="1"/>
  <c r="J7"/>
  <c r="J6" s="1"/>
  <c r="J31" s="1"/>
  <c r="K7"/>
  <c r="D6"/>
  <c r="C23"/>
  <c r="C24"/>
  <c r="C9"/>
  <c r="C19"/>
  <c r="C16"/>
  <c r="C11"/>
  <c r="G16" l="1"/>
  <c r="G23"/>
  <c r="G24"/>
  <c r="K6"/>
  <c r="H23"/>
  <c r="H24"/>
  <c r="D31"/>
  <c r="E6"/>
  <c r="F19"/>
  <c r="F24"/>
  <c r="K31"/>
  <c r="E31"/>
  <c r="C6"/>
  <c r="C31" s="1"/>
  <c r="C7"/>
  <c r="F31" l="1"/>
  <c r="H31"/>
  <c r="I31"/>
  <c r="G31"/>
  <c r="F6"/>
  <c r="G6"/>
  <c r="H6"/>
  <c r="I6"/>
</calcChain>
</file>

<file path=xl/sharedStrings.xml><?xml version="1.0" encoding="utf-8"?>
<sst xmlns="http://schemas.openxmlformats.org/spreadsheetml/2006/main" count="69" uniqueCount="64">
  <si>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</si>
  <si>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</si>
  <si>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</si>
  <si>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</si>
  <si>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</si>
  <si>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</si>
  <si>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</si>
  <si>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</si>
  <si>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</si>
  <si>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</si>
  <si>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</si>
  <si>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</si>
  <si>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</si>
  <si>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</si>
  <si>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</si>
  <si>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</si>
  <si>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</si>
  <si>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</si>
  <si>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</si>
  <si>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</si>
  <si>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</si>
  <si>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</si>
  <si>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</si>
  <si>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</si>
  <si>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</si>
  <si>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</si>
  <si>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</si>
  <si>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</si>
  <si>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(тыс. рублей)</t>
  </si>
  <si>
    <t>Аналитические данные о доходах бюджета Партизанского муниципального района</t>
  </si>
  <si>
    <t>Факт за 
2019 год</t>
  </si>
  <si>
    <t>1 05 02000 00 0000 110</t>
  </si>
  <si>
    <t>Единый налог на вмененный доход для отдельных видов деятельности</t>
  </si>
  <si>
    <t>1 05 03000 00 0000 110</t>
  </si>
  <si>
    <t>1 05 04000 00 0000 110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</si>
  <si>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</si>
  <si>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</si>
  <si>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имущество физических лиц</t>
  </si>
  <si>
    <t>Земельный налог</t>
  </si>
  <si>
    <t>1 06 01000 00 0000 110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</si>
  <si>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</si>
  <si>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</si>
  <si>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</si>
  <si>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</si>
  <si>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</si>
  <si>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1 08 03000 00 0000 110</t>
  </si>
  <si>
    <t>1 08 07000 00 0000 110</t>
  </si>
  <si>
    <t>Прочие безвозмездные поступления в бюджеты муниципальных районов</t>
  </si>
  <si>
    <t>2 02 10000 00 0000 150</t>
  </si>
  <si>
    <t>2 02 20000 00 0000 150</t>
  </si>
  <si>
    <t>2 02 30000 00 0000 150</t>
  </si>
  <si>
    <t>2 02 40000 00 0000 150</t>
  </si>
  <si>
    <t>2 07 05000 00 0000 150</t>
  </si>
  <si>
    <t>2 19 0000000 0000 150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</si>
  <si>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</si>
  <si>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Прогноз на 2021 год</t>
  </si>
  <si>
    <t>Сравнение
2021 с 2019</t>
  </si>
  <si>
    <t>руб.</t>
  </si>
  <si>
    <t>%</t>
  </si>
  <si>
    <t>Сравнение
2021 с 2020</t>
  </si>
  <si>
    <t>Прогноз на 2022 год</t>
  </si>
  <si>
    <t>Прогноз на 2023 год</t>
  </si>
  <si>
    <t>Оценка
 2020 год</t>
  </si>
  <si>
    <t>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</si>
</sst>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4">
      <alignment horizontal="left" wrapText="1" indent="2"/>
    </xf>
    <xf numFmtId="49" fontId="4" fillId="0" borderId="5">
      <alignment horizontal="center"/>
    </xf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6" fillId="2" borderId="7" xfId="2" applyNumberFormat="1" applyFont="1" applyFill="1" applyBorder="1" applyProtection="1">
      <alignment horizontal="center"/>
    </xf>
    <xf numFmtId="49" fontId="5" fillId="0" borderId="7" xfId="2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justify" vertical="top" wrapText="1"/>
    </xf>
    <xf numFmtId="0" fontId="6" fillId="2" borderId="1" xfId="1" applyNumberFormat="1" applyFont="1" applyFill="1" applyBorder="1" applyAlignment="1" applyProtection="1">
      <alignment horizontal="justify" vertical="top" wrapText="1"/>
    </xf>
    <xf numFmtId="49" fontId="5" fillId="2" borderId="7" xfId="2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wrapText="1"/>
    </xf>
    <xf numFmtId="0" fontId="0" fillId="0" borderId="9" xfId="0" applyBorder="1" applyAlignment="1">
      <alignment horizontal="right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Normal="100" zoomScaleSheetLayoutView="70" workbookViewId="0">
      <selection activeCell="I10" sqref="I10"/>
    </sheetView>
  </sheetViews>
  <sheetFormatPr defaultColWidth="9.109375" defaultRowHeight="15.6"/>
  <cols>
    <col min="1" max="1" width="25.6640625" style="1" customWidth="1"/>
    <col min="2" max="2" width="42.44140625" style="1" customWidth="1"/>
    <col min="3" max="3" width="15.109375" style="1" customWidth="1"/>
    <col min="4" max="4" width="13" style="1" customWidth="1"/>
    <col min="5" max="5" width="13.33203125" style="1" customWidth="1"/>
    <col min="6" max="6" width="12.21875" style="1" customWidth="1"/>
    <col min="7" max="7" width="9.5546875" style="1" customWidth="1"/>
    <col min="8" max="8" width="10.88671875" style="1" customWidth="1"/>
    <col min="9" max="9" width="8.77734375" style="1" customWidth="1"/>
    <col min="10" max="10" width="13" style="1" customWidth="1"/>
    <col min="11" max="11" width="12.21875" style="1" customWidth="1"/>
    <col min="12" max="16384" width="9.109375" style="1"/>
  </cols>
  <sheetData>
    <row r="1" spans="1:14" ht="17.399999999999999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4">
      <c r="J3" s="28" t="s">
        <v>28</v>
      </c>
      <c r="K3" s="29"/>
    </row>
    <row r="4" spans="1:14" ht="33" customHeight="1">
      <c r="A4" s="22" t="s">
        <v>0</v>
      </c>
      <c r="B4" s="22" t="s">
        <v>1</v>
      </c>
      <c r="C4" s="23" t="s">
        <v>30</v>
      </c>
      <c r="D4" s="22" t="s">
        <v>62</v>
      </c>
      <c r="E4" s="23" t="s">
        <v>55</v>
      </c>
      <c r="F4" s="26" t="s">
        <v>56</v>
      </c>
      <c r="G4" s="27"/>
      <c r="H4" s="26" t="s">
        <v>59</v>
      </c>
      <c r="I4" s="27"/>
      <c r="J4" s="23" t="s">
        <v>60</v>
      </c>
      <c r="K4" s="23" t="s">
        <v>61</v>
      </c>
    </row>
    <row r="5" spans="1:14">
      <c r="A5" s="22"/>
      <c r="B5" s="22"/>
      <c r="C5" s="24"/>
      <c r="D5" s="22"/>
      <c r="E5" s="25"/>
      <c r="F5" s="19" t="s">
        <v>57</v>
      </c>
      <c r="G5" s="19" t="s">
        <v>58</v>
      </c>
      <c r="H5" s="19" t="s">
        <v>57</v>
      </c>
      <c r="I5" s="19" t="s">
        <v>58</v>
      </c>
      <c r="J5" s="25"/>
      <c r="K5" s="25"/>
    </row>
    <row r="6" spans="1:14" s="3" customFormat="1" ht="31.2">
      <c r="A6" s="8" t="s">
        <v>2</v>
      </c>
      <c r="B6" s="4" t="s">
        <v>3</v>
      </c>
      <c r="C6" s="6">
        <f>C7+C9+C11+C16+C19+C22</f>
        <v>377886.29000000004</v>
      </c>
      <c r="D6" s="6">
        <f t="shared" ref="D6:K6" si="0">D7+D9+D11+D16+D19+D22</f>
        <v>390171.82</v>
      </c>
      <c r="E6" s="6">
        <f t="shared" si="0"/>
        <v>411355</v>
      </c>
      <c r="F6" s="6">
        <f>E6-C6</f>
        <v>33468.709999999963</v>
      </c>
      <c r="G6" s="6">
        <f>E6/C6*100</f>
        <v>108.85682039430431</v>
      </c>
      <c r="H6" s="6">
        <f>E6-D6</f>
        <v>21183.179999999993</v>
      </c>
      <c r="I6" s="6">
        <f>E6/D6*100</f>
        <v>105.42919270797158</v>
      </c>
      <c r="J6" s="6">
        <f t="shared" si="0"/>
        <v>404148</v>
      </c>
      <c r="K6" s="6">
        <f t="shared" si="0"/>
        <v>405100</v>
      </c>
    </row>
    <row r="7" spans="1:14" s="3" customFormat="1">
      <c r="A7" s="8" t="s">
        <v>4</v>
      </c>
      <c r="B7" s="4" t="s">
        <v>5</v>
      </c>
      <c r="C7" s="6">
        <f>C8</f>
        <v>253651.06</v>
      </c>
      <c r="D7" s="6">
        <f t="shared" ref="D7:K7" si="1">D8</f>
        <v>289210</v>
      </c>
      <c r="E7" s="6">
        <f t="shared" si="1"/>
        <v>320111</v>
      </c>
      <c r="F7" s="6">
        <f t="shared" ref="F7:F31" si="2">E7-C7</f>
        <v>66459.94</v>
      </c>
      <c r="G7" s="6">
        <f t="shared" ref="G7:G31" si="3">E7/C7*100</f>
        <v>126.20132555330146</v>
      </c>
      <c r="H7" s="6">
        <f t="shared" ref="H7:H31" si="4">E7-D7</f>
        <v>30901</v>
      </c>
      <c r="I7" s="6">
        <f t="shared" ref="I7:I31" si="5">E7/D7*100</f>
        <v>110.68462362988831</v>
      </c>
      <c r="J7" s="6">
        <f t="shared" si="1"/>
        <v>305587</v>
      </c>
      <c r="K7" s="6">
        <f t="shared" si="1"/>
        <v>329509</v>
      </c>
    </row>
    <row r="8" spans="1:14">
      <c r="A8" s="2" t="s">
        <v>6</v>
      </c>
      <c r="B8" s="5" t="s">
        <v>7</v>
      </c>
      <c r="C8" s="7">
        <v>253651.06</v>
      </c>
      <c r="D8" s="7">
        <v>289210</v>
      </c>
      <c r="E8" s="7">
        <v>320111</v>
      </c>
      <c r="F8" s="6">
        <f t="shared" si="2"/>
        <v>66459.94</v>
      </c>
      <c r="G8" s="6">
        <f t="shared" si="3"/>
        <v>126.20132555330146</v>
      </c>
      <c r="H8" s="6">
        <f t="shared" si="4"/>
        <v>30901</v>
      </c>
      <c r="I8" s="6">
        <f t="shared" si="5"/>
        <v>110.68462362988831</v>
      </c>
      <c r="J8" s="7">
        <v>305587</v>
      </c>
      <c r="K8" s="7">
        <v>329509</v>
      </c>
    </row>
    <row r="9" spans="1:14" s="3" customFormat="1" ht="62.4">
      <c r="A9" s="8" t="s">
        <v>8</v>
      </c>
      <c r="B9" s="4" t="s">
        <v>9</v>
      </c>
      <c r="C9" s="6">
        <f>C10</f>
        <v>22517.040000000001</v>
      </c>
      <c r="D9" s="6">
        <f t="shared" ref="D9:K9" si="6">D10</f>
        <v>21600</v>
      </c>
      <c r="E9" s="6">
        <f t="shared" si="6"/>
        <v>20500</v>
      </c>
      <c r="F9" s="6">
        <f t="shared" si="2"/>
        <v>-2017.0400000000009</v>
      </c>
      <c r="G9" s="6">
        <f t="shared" si="3"/>
        <v>91.042161847205492</v>
      </c>
      <c r="H9" s="6">
        <f t="shared" si="4"/>
        <v>-1100</v>
      </c>
      <c r="I9" s="6">
        <f t="shared" si="5"/>
        <v>94.907407407407405</v>
      </c>
      <c r="J9" s="6">
        <f t="shared" si="6"/>
        <v>20500</v>
      </c>
      <c r="K9" s="6">
        <f t="shared" si="6"/>
        <v>20500</v>
      </c>
      <c r="N9"/>
    </row>
    <row r="10" spans="1:14" ht="46.8">
      <c r="A10" s="2" t="s">
        <v>10</v>
      </c>
      <c r="B10" s="5" t="s">
        <v>11</v>
      </c>
      <c r="C10" s="7">
        <v>22517.040000000001</v>
      </c>
      <c r="D10" s="7">
        <v>21600</v>
      </c>
      <c r="E10" s="7">
        <v>20500</v>
      </c>
      <c r="F10" s="6">
        <f t="shared" si="2"/>
        <v>-2017.0400000000009</v>
      </c>
      <c r="G10" s="6">
        <f t="shared" si="3"/>
        <v>91.042161847205492</v>
      </c>
      <c r="H10" s="6">
        <f t="shared" si="4"/>
        <v>-1100</v>
      </c>
      <c r="I10" s="6">
        <f t="shared" si="5"/>
        <v>94.907407407407405</v>
      </c>
      <c r="J10" s="7">
        <v>20500</v>
      </c>
      <c r="K10" s="7">
        <v>20500</v>
      </c>
      <c r="N10"/>
    </row>
    <row r="11" spans="1:14" s="3" customFormat="1">
      <c r="A11" s="8" t="s">
        <v>12</v>
      </c>
      <c r="B11" s="11" t="s">
        <v>13</v>
      </c>
      <c r="C11" s="6">
        <f>C12+C13+C14+C15</f>
        <v>7437.4</v>
      </c>
      <c r="D11" s="6">
        <f t="shared" ref="D11:K11" si="7">D12+D13+D14+D15</f>
        <v>6037</v>
      </c>
      <c r="E11" s="6">
        <f t="shared" si="7"/>
        <v>2595</v>
      </c>
      <c r="F11" s="6">
        <f t="shared" si="2"/>
        <v>-4842.3999999999996</v>
      </c>
      <c r="G11" s="6">
        <f t="shared" si="3"/>
        <v>34.89122542824105</v>
      </c>
      <c r="H11" s="6">
        <f t="shared" si="4"/>
        <v>-3442</v>
      </c>
      <c r="I11" s="6">
        <f t="shared" si="5"/>
        <v>42.984926287891334</v>
      </c>
      <c r="J11" s="6">
        <f t="shared" si="7"/>
        <v>1875</v>
      </c>
      <c r="K11" s="6">
        <f t="shared" si="7"/>
        <v>1885</v>
      </c>
      <c r="N11"/>
    </row>
    <row r="12" spans="1:14" ht="37.5" customHeight="1">
      <c r="A12" s="2" t="s">
        <v>14</v>
      </c>
      <c r="B12" s="10" t="s">
        <v>15</v>
      </c>
      <c r="C12" s="7">
        <v>0</v>
      </c>
      <c r="D12" s="7">
        <v>0</v>
      </c>
      <c r="E12" s="7">
        <v>700</v>
      </c>
      <c r="F12" s="6">
        <f t="shared" si="2"/>
        <v>700</v>
      </c>
      <c r="G12" s="6" t="s">
        <v>63</v>
      </c>
      <c r="H12" s="6">
        <f t="shared" si="4"/>
        <v>700</v>
      </c>
      <c r="I12" s="6" t="s">
        <v>63</v>
      </c>
      <c r="J12" s="7">
        <v>710</v>
      </c>
      <c r="K12" s="7">
        <v>720</v>
      </c>
    </row>
    <row r="13" spans="1:14" ht="31.2">
      <c r="A13" s="12" t="s">
        <v>31</v>
      </c>
      <c r="B13" s="5" t="s">
        <v>32</v>
      </c>
      <c r="C13" s="7">
        <v>6380.33</v>
      </c>
      <c r="D13" s="7">
        <v>4902</v>
      </c>
      <c r="E13" s="7">
        <v>730</v>
      </c>
      <c r="F13" s="6">
        <f t="shared" si="2"/>
        <v>-5650.33</v>
      </c>
      <c r="G13" s="6">
        <f t="shared" si="3"/>
        <v>11.441414472292186</v>
      </c>
      <c r="H13" s="6">
        <f t="shared" si="4"/>
        <v>-4172</v>
      </c>
      <c r="I13" s="6">
        <f t="shared" si="5"/>
        <v>14.89188086495308</v>
      </c>
      <c r="J13" s="7">
        <v>0</v>
      </c>
      <c r="K13" s="7">
        <v>0</v>
      </c>
    </row>
    <row r="14" spans="1:14">
      <c r="A14" s="12" t="s">
        <v>33</v>
      </c>
      <c r="B14" s="16" t="s">
        <v>35</v>
      </c>
      <c r="C14" s="7">
        <v>921.78</v>
      </c>
      <c r="D14" s="7">
        <v>1010</v>
      </c>
      <c r="E14" s="7">
        <v>950</v>
      </c>
      <c r="F14" s="6">
        <f t="shared" si="2"/>
        <v>28.220000000000027</v>
      </c>
      <c r="G14" s="6">
        <f t="shared" si="3"/>
        <v>103.06146802924776</v>
      </c>
      <c r="H14" s="6">
        <f t="shared" si="4"/>
        <v>-60</v>
      </c>
      <c r="I14" s="6">
        <f t="shared" si="5"/>
        <v>94.059405940594047</v>
      </c>
      <c r="J14" s="7">
        <v>950</v>
      </c>
      <c r="K14" s="7">
        <v>950</v>
      </c>
    </row>
    <row r="15" spans="1:14" ht="62.4">
      <c r="A15" s="12" t="s">
        <v>34</v>
      </c>
      <c r="B15" s="16" t="s">
        <v>36</v>
      </c>
      <c r="C15" s="7">
        <v>135.29</v>
      </c>
      <c r="D15" s="7">
        <v>125</v>
      </c>
      <c r="E15" s="7">
        <v>215</v>
      </c>
      <c r="F15" s="6">
        <f t="shared" si="2"/>
        <v>79.710000000000008</v>
      </c>
      <c r="G15" s="6">
        <f t="shared" si="3"/>
        <v>158.91788010939464</v>
      </c>
      <c r="H15" s="6">
        <f t="shared" si="4"/>
        <v>90</v>
      </c>
      <c r="I15" s="6">
        <f t="shared" si="5"/>
        <v>172</v>
      </c>
      <c r="J15" s="7">
        <v>215</v>
      </c>
      <c r="K15" s="7">
        <v>215</v>
      </c>
    </row>
    <row r="16" spans="1:14" s="3" customFormat="1">
      <c r="A16" s="13" t="s">
        <v>16</v>
      </c>
      <c r="B16" s="4" t="s">
        <v>17</v>
      </c>
      <c r="C16" s="6">
        <f>C17+C18</f>
        <v>44333.380000000005</v>
      </c>
      <c r="D16" s="6">
        <f t="shared" ref="D16:K16" si="8">D17+D18</f>
        <v>24729</v>
      </c>
      <c r="E16" s="6">
        <f t="shared" si="8"/>
        <v>31333</v>
      </c>
      <c r="F16" s="6">
        <f t="shared" si="2"/>
        <v>-13000.380000000005</v>
      </c>
      <c r="G16" s="6">
        <f t="shared" si="3"/>
        <v>70.675865453976201</v>
      </c>
      <c r="H16" s="6">
        <f t="shared" si="4"/>
        <v>6604</v>
      </c>
      <c r="I16" s="6">
        <f t="shared" si="5"/>
        <v>126.70548748433015</v>
      </c>
      <c r="J16" s="6">
        <f t="shared" si="8"/>
        <v>31370</v>
      </c>
      <c r="K16" s="6">
        <f t="shared" si="8"/>
        <v>31410</v>
      </c>
    </row>
    <row r="17" spans="1:11">
      <c r="A17" s="12" t="s">
        <v>39</v>
      </c>
      <c r="B17" s="16" t="s">
        <v>37</v>
      </c>
      <c r="C17" s="7">
        <v>21.41</v>
      </c>
      <c r="D17" s="7">
        <v>29</v>
      </c>
      <c r="E17" s="7">
        <v>368</v>
      </c>
      <c r="F17" s="6">
        <f t="shared" si="2"/>
        <v>346.59</v>
      </c>
      <c r="G17" s="6">
        <f t="shared" si="3"/>
        <v>1718.8229799159269</v>
      </c>
      <c r="H17" s="6">
        <f t="shared" si="4"/>
        <v>339</v>
      </c>
      <c r="I17" s="6">
        <f t="shared" si="5"/>
        <v>1268.9655172413793</v>
      </c>
      <c r="J17" s="7">
        <v>405</v>
      </c>
      <c r="K17" s="7">
        <v>445</v>
      </c>
    </row>
    <row r="18" spans="1:11">
      <c r="A18" s="12" t="s">
        <v>40</v>
      </c>
      <c r="B18" s="16" t="s">
        <v>38</v>
      </c>
      <c r="C18" s="7">
        <v>44311.97</v>
      </c>
      <c r="D18" s="7">
        <v>24700</v>
      </c>
      <c r="E18" s="7">
        <v>30965</v>
      </c>
      <c r="F18" s="6">
        <f t="shared" si="2"/>
        <v>-13346.970000000001</v>
      </c>
      <c r="G18" s="6">
        <f t="shared" si="3"/>
        <v>69.87953819250194</v>
      </c>
      <c r="H18" s="6">
        <f t="shared" si="4"/>
        <v>6265</v>
      </c>
      <c r="I18" s="6">
        <f t="shared" si="5"/>
        <v>125.36437246963563</v>
      </c>
      <c r="J18" s="7">
        <v>30965</v>
      </c>
      <c r="K18" s="7">
        <v>30965</v>
      </c>
    </row>
    <row r="19" spans="1:11" s="3" customFormat="1">
      <c r="A19" s="14" t="s">
        <v>42</v>
      </c>
      <c r="B19" s="17" t="s">
        <v>41</v>
      </c>
      <c r="C19" s="6">
        <f>C20+C21</f>
        <v>4088.76</v>
      </c>
      <c r="D19" s="6">
        <f t="shared" ref="D19:K19" si="9">D20+D21</f>
        <v>3800</v>
      </c>
      <c r="E19" s="6">
        <f t="shared" si="9"/>
        <v>4085</v>
      </c>
      <c r="F19" s="6">
        <f t="shared" si="2"/>
        <v>-3.7600000000002183</v>
      </c>
      <c r="G19" s="6">
        <f t="shared" si="3"/>
        <v>99.90804057954</v>
      </c>
      <c r="H19" s="6">
        <f t="shared" si="4"/>
        <v>285</v>
      </c>
      <c r="I19" s="6">
        <f t="shared" si="5"/>
        <v>107.5</v>
      </c>
      <c r="J19" s="6">
        <f t="shared" si="9"/>
        <v>4085</v>
      </c>
      <c r="K19" s="6">
        <f t="shared" si="9"/>
        <v>4085</v>
      </c>
    </row>
    <row r="20" spans="1:11" s="3" customFormat="1" ht="78">
      <c r="A20" s="15" t="s">
        <v>45</v>
      </c>
      <c r="B20" s="16" t="s">
        <v>43</v>
      </c>
      <c r="C20" s="7">
        <v>4083.76</v>
      </c>
      <c r="D20" s="7">
        <v>3800</v>
      </c>
      <c r="E20" s="7">
        <v>4085</v>
      </c>
      <c r="F20" s="6">
        <f t="shared" si="2"/>
        <v>1.2399999999997817</v>
      </c>
      <c r="G20" s="6">
        <f t="shared" si="3"/>
        <v>100.0303641741924</v>
      </c>
      <c r="H20" s="6">
        <f t="shared" si="4"/>
        <v>285</v>
      </c>
      <c r="I20" s="6">
        <f t="shared" si="5"/>
        <v>107.5</v>
      </c>
      <c r="J20" s="7">
        <v>4085</v>
      </c>
      <c r="K20" s="7">
        <v>4085</v>
      </c>
    </row>
    <row r="21" spans="1:11" s="3" customFormat="1" ht="46.8">
      <c r="A21" s="15" t="s">
        <v>46</v>
      </c>
      <c r="B21" s="16" t="s">
        <v>44</v>
      </c>
      <c r="C21" s="7">
        <v>5</v>
      </c>
      <c r="D21" s="7">
        <v>0</v>
      </c>
      <c r="E21" s="7">
        <v>0</v>
      </c>
      <c r="F21" s="6">
        <f t="shared" si="2"/>
        <v>-5</v>
      </c>
      <c r="G21" s="6">
        <f t="shared" si="3"/>
        <v>0</v>
      </c>
      <c r="H21" s="6">
        <f t="shared" si="4"/>
        <v>0</v>
      </c>
      <c r="I21" s="6" t="s">
        <v>63</v>
      </c>
      <c r="J21" s="7">
        <v>0</v>
      </c>
      <c r="K21" s="7">
        <v>0</v>
      </c>
    </row>
    <row r="22" spans="1:11" s="3" customFormat="1">
      <c r="A22" s="8"/>
      <c r="B22" s="4" t="s">
        <v>18</v>
      </c>
      <c r="C22" s="6">
        <v>45858.65</v>
      </c>
      <c r="D22" s="6">
        <v>44795.82</v>
      </c>
      <c r="E22" s="6">
        <v>32731</v>
      </c>
      <c r="F22" s="6">
        <f t="shared" si="2"/>
        <v>-13127.650000000001</v>
      </c>
      <c r="G22" s="6">
        <f t="shared" si="3"/>
        <v>71.373666691016851</v>
      </c>
      <c r="H22" s="6">
        <f t="shared" si="4"/>
        <v>-12064.82</v>
      </c>
      <c r="I22" s="6">
        <f t="shared" si="5"/>
        <v>73.067085277153083</v>
      </c>
      <c r="J22" s="6">
        <v>40731</v>
      </c>
      <c r="K22" s="6">
        <v>17711</v>
      </c>
    </row>
    <row r="23" spans="1:11" s="3" customFormat="1">
      <c r="A23" s="8" t="s">
        <v>19</v>
      </c>
      <c r="B23" s="4" t="s">
        <v>20</v>
      </c>
      <c r="C23" s="6">
        <f>C24+C29+C30</f>
        <v>566230.86</v>
      </c>
      <c r="D23" s="6">
        <f t="shared" ref="D23:K23" si="10">D24+D29+D30</f>
        <v>889402.30999999994</v>
      </c>
      <c r="E23" s="6">
        <f t="shared" si="10"/>
        <v>807994.94</v>
      </c>
      <c r="F23" s="6">
        <f t="shared" si="2"/>
        <v>241764.07999999996</v>
      </c>
      <c r="G23" s="6">
        <f t="shared" si="3"/>
        <v>142.6970864851838</v>
      </c>
      <c r="H23" s="6">
        <f t="shared" si="4"/>
        <v>-81407.37</v>
      </c>
      <c r="I23" s="6">
        <f t="shared" si="5"/>
        <v>90.846957660813814</v>
      </c>
      <c r="J23" s="6">
        <f t="shared" si="10"/>
        <v>550650.69000000006</v>
      </c>
      <c r="K23" s="6">
        <f t="shared" si="10"/>
        <v>574169.56000000006</v>
      </c>
    </row>
    <row r="24" spans="1:11" s="3" customFormat="1" ht="62.4">
      <c r="A24" s="8" t="s">
        <v>21</v>
      </c>
      <c r="B24" s="4" t="s">
        <v>22</v>
      </c>
      <c r="C24" s="6">
        <f>C25+C26+C27+C28</f>
        <v>561440.65</v>
      </c>
      <c r="D24" s="6">
        <f t="shared" ref="D24:K24" si="11">D25+D26+D27+D28</f>
        <v>888602.65999999992</v>
      </c>
      <c r="E24" s="6">
        <f t="shared" si="11"/>
        <v>807994.94</v>
      </c>
      <c r="F24" s="6">
        <f t="shared" si="2"/>
        <v>246554.28999999992</v>
      </c>
      <c r="G24" s="6">
        <f t="shared" si="3"/>
        <v>143.9145776138582</v>
      </c>
      <c r="H24" s="6">
        <f t="shared" si="4"/>
        <v>-80607.719999999972</v>
      </c>
      <c r="I24" s="6">
        <f t="shared" si="5"/>
        <v>90.928710476738843</v>
      </c>
      <c r="J24" s="6">
        <f t="shared" si="11"/>
        <v>550650.69000000006</v>
      </c>
      <c r="K24" s="6">
        <f t="shared" si="11"/>
        <v>574169.56000000006</v>
      </c>
    </row>
    <row r="25" spans="1:11" ht="31.2">
      <c r="A25" s="9" t="s">
        <v>48</v>
      </c>
      <c r="B25" s="5" t="s">
        <v>23</v>
      </c>
      <c r="C25" s="7">
        <v>33092</v>
      </c>
      <c r="D25" s="7">
        <v>53662.97</v>
      </c>
      <c r="E25" s="7">
        <v>0</v>
      </c>
      <c r="F25" s="6">
        <f t="shared" si="2"/>
        <v>-33092</v>
      </c>
      <c r="G25" s="6">
        <f t="shared" si="3"/>
        <v>0</v>
      </c>
      <c r="H25" s="6">
        <f t="shared" si="4"/>
        <v>-53662.97</v>
      </c>
      <c r="I25" s="6">
        <f t="shared" si="5"/>
        <v>0</v>
      </c>
      <c r="J25" s="7">
        <v>0</v>
      </c>
      <c r="K25" s="7">
        <v>0</v>
      </c>
    </row>
    <row r="26" spans="1:11" ht="46.8">
      <c r="A26" s="9" t="s">
        <v>49</v>
      </c>
      <c r="B26" s="5" t="s">
        <v>24</v>
      </c>
      <c r="C26" s="7">
        <v>94181.24</v>
      </c>
      <c r="D26" s="7">
        <v>301851.36</v>
      </c>
      <c r="E26" s="7">
        <v>276706.84999999998</v>
      </c>
      <c r="F26" s="6">
        <f t="shared" si="2"/>
        <v>182525.61</v>
      </c>
      <c r="G26" s="6">
        <f t="shared" si="3"/>
        <v>293.80251311195303</v>
      </c>
      <c r="H26" s="6">
        <f t="shared" si="4"/>
        <v>-25144.510000000009</v>
      </c>
      <c r="I26" s="6">
        <f t="shared" si="5"/>
        <v>91.669903359057244</v>
      </c>
      <c r="J26" s="7">
        <v>5956.17</v>
      </c>
      <c r="K26" s="7">
        <v>6193.81</v>
      </c>
    </row>
    <row r="27" spans="1:11" ht="31.2">
      <c r="A27" s="9" t="s">
        <v>50</v>
      </c>
      <c r="B27" s="5" t="s">
        <v>25</v>
      </c>
      <c r="C27" s="7">
        <v>429284.01</v>
      </c>
      <c r="D27" s="7">
        <v>520168.47</v>
      </c>
      <c r="E27" s="7">
        <v>506484.09</v>
      </c>
      <c r="F27" s="6">
        <f t="shared" si="2"/>
        <v>77200.080000000016</v>
      </c>
      <c r="G27" s="6">
        <f t="shared" si="3"/>
        <v>117.9834510956977</v>
      </c>
      <c r="H27" s="6">
        <f t="shared" si="4"/>
        <v>-13684.379999999946</v>
      </c>
      <c r="I27" s="6">
        <f t="shared" si="5"/>
        <v>97.369240776935214</v>
      </c>
      <c r="J27" s="7">
        <v>519890.52</v>
      </c>
      <c r="K27" s="7">
        <v>543171.75</v>
      </c>
    </row>
    <row r="28" spans="1:11">
      <c r="A28" s="9" t="s">
        <v>51</v>
      </c>
      <c r="B28" s="5" t="s">
        <v>26</v>
      </c>
      <c r="C28" s="7">
        <v>4883.3999999999996</v>
      </c>
      <c r="D28" s="7">
        <v>12919.86</v>
      </c>
      <c r="E28" s="7">
        <v>24804</v>
      </c>
      <c r="F28" s="6">
        <f t="shared" si="2"/>
        <v>19920.599999999999</v>
      </c>
      <c r="G28" s="6">
        <f t="shared" si="3"/>
        <v>507.92480648728349</v>
      </c>
      <c r="H28" s="6">
        <f t="shared" si="4"/>
        <v>11884.14</v>
      </c>
      <c r="I28" s="6">
        <f t="shared" si="5"/>
        <v>191.98350446521866</v>
      </c>
      <c r="J28" s="7">
        <v>24804</v>
      </c>
      <c r="K28" s="7">
        <v>24804</v>
      </c>
    </row>
    <row r="29" spans="1:11" ht="31.2">
      <c r="A29" s="12" t="s">
        <v>52</v>
      </c>
      <c r="B29" s="16" t="s">
        <v>47</v>
      </c>
      <c r="C29" s="7">
        <v>4837.49</v>
      </c>
      <c r="D29" s="7">
        <v>799.65</v>
      </c>
      <c r="E29" s="7"/>
      <c r="F29" s="6">
        <f t="shared" si="2"/>
        <v>-4837.49</v>
      </c>
      <c r="G29" s="6">
        <f t="shared" si="3"/>
        <v>0</v>
      </c>
      <c r="H29" s="6">
        <f t="shared" si="4"/>
        <v>-799.65</v>
      </c>
      <c r="I29" s="6">
        <f t="shared" si="5"/>
        <v>0</v>
      </c>
      <c r="J29" s="7"/>
      <c r="K29" s="7"/>
    </row>
    <row r="30" spans="1:11" ht="62.4">
      <c r="A30" s="18" t="s">
        <v>53</v>
      </c>
      <c r="B30" s="16" t="s">
        <v>54</v>
      </c>
      <c r="C30" s="7">
        <v>-47.28</v>
      </c>
      <c r="D30" s="7"/>
      <c r="E30" s="7"/>
      <c r="F30" s="6">
        <f t="shared" si="2"/>
        <v>47.28</v>
      </c>
      <c r="G30" s="6">
        <f t="shared" si="3"/>
        <v>0</v>
      </c>
      <c r="H30" s="6">
        <f t="shared" si="4"/>
        <v>0</v>
      </c>
      <c r="I30" s="6" t="s">
        <v>63</v>
      </c>
      <c r="J30" s="7"/>
      <c r="K30" s="7"/>
    </row>
    <row r="31" spans="1:11" s="3" customFormat="1">
      <c r="A31" s="8" t="s">
        <v>27</v>
      </c>
      <c r="B31" s="4"/>
      <c r="C31" s="6">
        <f>C23+C6</f>
        <v>944117.15</v>
      </c>
      <c r="D31" s="6">
        <f t="shared" ref="D31:K31" si="12">D23+D6</f>
        <v>1279574.1299999999</v>
      </c>
      <c r="E31" s="6">
        <f t="shared" si="12"/>
        <v>1219349.94</v>
      </c>
      <c r="F31" s="6">
        <f t="shared" si="2"/>
        <v>275232.78999999992</v>
      </c>
      <c r="G31" s="6">
        <f t="shared" si="3"/>
        <v>129.15239808958029</v>
      </c>
      <c r="H31" s="6">
        <f t="shared" si="4"/>
        <v>-60224.189999999944</v>
      </c>
      <c r="I31" s="6">
        <f t="shared" si="5"/>
        <v>95.293419225348046</v>
      </c>
      <c r="J31" s="6">
        <f t="shared" si="12"/>
        <v>954798.69000000006</v>
      </c>
      <c r="K31" s="6">
        <f t="shared" si="12"/>
        <v>979269.56</v>
      </c>
    </row>
    <row r="33" spans="1:1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mergeCells count="16">
    <mergeCell ref="A37:K37"/>
    <mergeCell ref="A4:A5"/>
    <mergeCell ref="B4:B5"/>
    <mergeCell ref="C4:C5"/>
    <mergeCell ref="D4:D5"/>
    <mergeCell ref="E4:E5"/>
    <mergeCell ref="J4:J5"/>
    <mergeCell ref="K4:K5"/>
    <mergeCell ref="F4:G4"/>
    <mergeCell ref="H4:I4"/>
    <mergeCell ref="A1:K1"/>
    <mergeCell ref="A33:K33"/>
    <mergeCell ref="A34:K34"/>
    <mergeCell ref="A35:K35"/>
    <mergeCell ref="A36:K36"/>
    <mergeCell ref="J3:K3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2020-12-08T06:54:11Z</dcterms:modified>
</cp:coreProperties>
</file>