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600" windowHeight="9432"/>
  </bookViews>
  <sheets>
    <sheet name="Лист1" sheetId="1" r:id="rId1"/>
  </sheets>
  <definedNames>
    <definedName name="_xlnm.Print_Area" localSheetId="0">Лист1!$A$1:$K$53</definedName>
  </definedNames>
  <calcPr calcId="125725"/>
</workbook>
</file>

<file path=xl/calcChain.xml><?xml version="1.0" encoding="utf-8"?>
<calcChain xmlns="http://schemas.openxmlformats.org/spreadsheetml/2006/main">
  <c r="C16" i="1"/>
  <c r="H20"/>
  <c r="F20"/>
  <c r="K18"/>
  <c r="J18"/>
  <c r="E18"/>
  <c r="D18"/>
  <c r="C18"/>
  <c r="I51"/>
  <c r="I49"/>
  <c r="I47"/>
  <c r="I46"/>
  <c r="I44"/>
  <c r="I43"/>
  <c r="I42"/>
  <c r="I41"/>
  <c r="I39"/>
  <c r="I38"/>
  <c r="I36"/>
  <c r="I35"/>
  <c r="I34"/>
  <c r="I33"/>
  <c r="I32"/>
  <c r="I30"/>
  <c r="I29"/>
  <c r="I28"/>
  <c r="I27"/>
  <c r="I25"/>
  <c r="I24"/>
  <c r="I23"/>
  <c r="I22"/>
  <c r="I15"/>
  <c r="I14"/>
  <c r="I13"/>
  <c r="I12"/>
  <c r="I11"/>
  <c r="I10"/>
  <c r="I9"/>
  <c r="I8"/>
  <c r="G51"/>
  <c r="G49"/>
  <c r="G47"/>
  <c r="G46"/>
  <c r="G44"/>
  <c r="G43"/>
  <c r="G42"/>
  <c r="G41"/>
  <c r="G39"/>
  <c r="G38"/>
  <c r="G36"/>
  <c r="G35"/>
  <c r="G34"/>
  <c r="G33"/>
  <c r="G32"/>
  <c r="G30"/>
  <c r="G29"/>
  <c r="G28"/>
  <c r="G27"/>
  <c r="G25"/>
  <c r="G24"/>
  <c r="G23"/>
  <c r="G19"/>
  <c r="G15"/>
  <c r="G12"/>
  <c r="G11"/>
  <c r="G10"/>
  <c r="G9"/>
  <c r="H52"/>
  <c r="H51"/>
  <c r="H49"/>
  <c r="H47"/>
  <c r="H46"/>
  <c r="H44"/>
  <c r="H43"/>
  <c r="H42"/>
  <c r="H41"/>
  <c r="H39"/>
  <c r="H38"/>
  <c r="H36"/>
  <c r="H35"/>
  <c r="H34"/>
  <c r="H33"/>
  <c r="H32"/>
  <c r="H30"/>
  <c r="H29"/>
  <c r="H28"/>
  <c r="H27"/>
  <c r="H25"/>
  <c r="H24"/>
  <c r="H23"/>
  <c r="H22"/>
  <c r="H19"/>
  <c r="H17"/>
  <c r="H15"/>
  <c r="H14"/>
  <c r="H13"/>
  <c r="H12"/>
  <c r="H11"/>
  <c r="H10"/>
  <c r="H9"/>
  <c r="H8"/>
  <c r="F52"/>
  <c r="F51"/>
  <c r="F49"/>
  <c r="F47"/>
  <c r="F46"/>
  <c r="F44"/>
  <c r="F43"/>
  <c r="F42"/>
  <c r="F41"/>
  <c r="F39"/>
  <c r="F38"/>
  <c r="F36"/>
  <c r="F35"/>
  <c r="F34"/>
  <c r="F33"/>
  <c r="F32"/>
  <c r="F30"/>
  <c r="F29"/>
  <c r="F28"/>
  <c r="F27"/>
  <c r="F25"/>
  <c r="F24"/>
  <c r="F23"/>
  <c r="F22"/>
  <c r="F19"/>
  <c r="F17"/>
  <c r="F15"/>
  <c r="F14"/>
  <c r="F13"/>
  <c r="F12"/>
  <c r="F11"/>
  <c r="F10"/>
  <c r="F9"/>
  <c r="F8"/>
  <c r="H18" l="1"/>
  <c r="G18"/>
  <c r="F18"/>
  <c r="I18"/>
  <c r="C50"/>
  <c r="K21" l="1"/>
  <c r="J21"/>
  <c r="E21"/>
  <c r="D21"/>
  <c r="C21"/>
  <c r="I21" l="1"/>
  <c r="G21"/>
  <c r="H21"/>
  <c r="F21"/>
  <c r="D26"/>
  <c r="D50"/>
  <c r="E50"/>
  <c r="J50"/>
  <c r="K50"/>
  <c r="D48"/>
  <c r="E48"/>
  <c r="J48"/>
  <c r="K48"/>
  <c r="C48"/>
  <c r="D45"/>
  <c r="E45"/>
  <c r="J45"/>
  <c r="K45"/>
  <c r="C45"/>
  <c r="D40"/>
  <c r="E40"/>
  <c r="J40"/>
  <c r="K40"/>
  <c r="C40"/>
  <c r="D37"/>
  <c r="E37"/>
  <c r="J37"/>
  <c r="K37"/>
  <c r="C37"/>
  <c r="D31"/>
  <c r="E31"/>
  <c r="J31"/>
  <c r="K31"/>
  <c r="C31"/>
  <c r="E26"/>
  <c r="J26"/>
  <c r="K26"/>
  <c r="C26"/>
  <c r="D16"/>
  <c r="E16"/>
  <c r="J16"/>
  <c r="K16"/>
  <c r="D7"/>
  <c r="E7"/>
  <c r="J7"/>
  <c r="K7"/>
  <c r="C7"/>
  <c r="C53" l="1"/>
  <c r="I37"/>
  <c r="F37"/>
  <c r="G37"/>
  <c r="H37"/>
  <c r="F26"/>
  <c r="H26"/>
  <c r="I26"/>
  <c r="G26"/>
  <c r="H31"/>
  <c r="G31"/>
  <c r="F31"/>
  <c r="I31"/>
  <c r="G48"/>
  <c r="H48"/>
  <c r="F48"/>
  <c r="I48"/>
  <c r="F50"/>
  <c r="G50"/>
  <c r="H50"/>
  <c r="I50"/>
  <c r="D53"/>
  <c r="G40"/>
  <c r="I40"/>
  <c r="H40"/>
  <c r="F40"/>
  <c r="I45"/>
  <c r="F45"/>
  <c r="G45"/>
  <c r="H45"/>
  <c r="H16"/>
  <c r="F16"/>
  <c r="I7"/>
  <c r="H7"/>
  <c r="G7"/>
  <c r="F7"/>
  <c r="E53"/>
  <c r="J53"/>
  <c r="K53"/>
  <c r="G53" l="1"/>
  <c r="F53"/>
  <c r="I53"/>
  <c r="H53"/>
</calcChain>
</file>

<file path=xl/sharedStrings.xml><?xml version="1.0" encoding="utf-8"?>
<sst xmlns="http://schemas.openxmlformats.org/spreadsheetml/2006/main" count="124" uniqueCount="108">
  <si>
    <t>Код</t>
  </si>
  <si>
    <t>Наименование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</si>
  <si>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</si>
  <si>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</si>
  <si>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</si>
  <si>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</si>
  <si>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</si>
  <si>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</si>
  <si>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</si>
  <si>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</si>
  <si>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</si>
  <si>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</si>
  <si>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</si>
  <si>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</si>
  <si>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</si>
  <si>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</si>
  <si>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</si>
  <si>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</si>
  <si>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</si>
  <si>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</si>
  <si>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</si>
  <si>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</si>
  <si>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</si>
  <si>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</si>
  <si>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</si>
  <si>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</si>
  <si>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</si>
  <si>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</si>
  <si>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</si>
  <si>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</si>
  <si>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</si>
  <si>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</si>
  <si>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</si>
  <si>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</si>
  <si>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</si>
  <si>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</si>
  <si>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</si>
  <si>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</si>
  <si>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</si>
  <si>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</si>
  <si>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</si>
  <si>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</si>
  <si>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</si>
  <si>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2022 год</t>
  </si>
  <si>
    <t>(тыс. рублей)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</si>
  <si>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</si>
  <si>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</si>
  <si>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</si>
  <si>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</si>
  <si>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</si>
  <si>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</si>
  <si>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</si>
  <si>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</si>
  <si>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</si>
  <si>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</si>
  <si>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</si>
  <si>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</si>
  <si>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</si>
  <si>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</si>
  <si>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</si>
  <si>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</si>
  <si>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</si>
  <si>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</si>
  <si>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</si>
  <si>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</si>
  <si>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</si>
  <si>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</si>
  <si>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</si>
  <si>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</si>
  <si>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</si>
  <si>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</si>
  <si>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</si>
  <si>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</si>
  <si>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</si>
  <si>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</si>
  <si>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</si>
  <si>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</si>
  <si>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</si>
  <si>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</si>
  <si>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</si>
  <si>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</si>
  <si>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</si>
  <si>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</si>
  <si>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1102</t>
  </si>
  <si>
    <t>1200</t>
  </si>
  <si>
    <t>1202</t>
  </si>
  <si>
    <t>1400</t>
  </si>
  <si>
    <t>1401</t>
  </si>
  <si>
    <t>МЕЖБЮДЖЕТНЫЕ ТРАНСФЕРТЫ ОБЩЕГО ХАРАКТЕРА БЮДЖЕТАМ БЮДЖЕТНОЙ СИСТЕМЫ РОССИЙСКОЙ ФЕДЕРАЦИИ</t>
  </si>
  <si>
    <t>Всего расходов</t>
  </si>
  <si>
    <t>Аналитические данные о расходах бюджета Партизанского муниципального района по разделам и подразделам классификации расходов</t>
  </si>
  <si>
    <t>2023 год</t>
  </si>
  <si>
    <t>1101</t>
  </si>
  <si>
    <t>Физическая культура</t>
  </si>
  <si>
    <t>Молодежная политика и оздоровление детей</t>
  </si>
  <si>
    <t>1403</t>
  </si>
  <si>
    <t>Прочие межбюджетные трансферты общего характера</t>
  </si>
  <si>
    <t>Прогноз</t>
  </si>
  <si>
    <t>тыс. руб.</t>
  </si>
  <si>
    <t>%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</si>
  <si>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</si>
  <si>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</si>
  <si>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-</t>
  </si>
  <si>
    <t>Факт за 
2020 год</t>
  </si>
  <si>
    <t>Уточненный план за 2021 год</t>
  </si>
  <si>
    <t>Сравнение
2022 с 2020</t>
  </si>
  <si>
    <t>Сравнение
2022 с 2021</t>
  </si>
  <si>
    <t>2024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</si>
</sst>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justify" wrapText="1"/>
    </xf>
    <xf numFmtId="49" fontId="1" fillId="0" borderId="2" xfId="0" applyNumberFormat="1" applyFont="1" applyFill="1" applyBorder="1" applyAlignment="1">
      <alignment horizontal="justify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vertical="top"/>
    </xf>
    <xf numFmtId="4" fontId="4" fillId="0" borderId="2" xfId="0" applyNumberFormat="1" applyFont="1" applyFill="1" applyBorder="1" applyAlignment="1">
      <alignment vertical="top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vertical="top"/>
    </xf>
    <xf numFmtId="4" fontId="4" fillId="2" borderId="2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4" fontId="1" fillId="2" borderId="0" xfId="0" applyNumberFormat="1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view="pageBreakPreview" zoomScaleNormal="100" zoomScaleSheetLayoutView="100" workbookViewId="0">
      <pane xSplit="2" ySplit="1" topLeftCell="C38" activePane="bottomRight" state="frozen"/>
      <selection pane="topRight" activeCell="C1" sqref="C1"/>
      <selection pane="bottomLeft" activeCell="A2" sqref="A2"/>
      <selection pane="bottomRight" activeCell="G18" sqref="G18"/>
    </sheetView>
  </sheetViews>
  <sheetFormatPr defaultColWidth="9.109375" defaultRowHeight="15.6"/>
  <cols>
    <col min="1" max="1" width="6.44140625" style="1" customWidth="1"/>
    <col min="2" max="2" width="65.109375" style="1" customWidth="1"/>
    <col min="3" max="3" width="16.33203125" style="12" customWidth="1"/>
    <col min="4" max="4" width="16.33203125" style="1" customWidth="1"/>
    <col min="5" max="6" width="16.33203125" style="12" customWidth="1"/>
    <col min="7" max="7" width="13" style="12" customWidth="1"/>
    <col min="8" max="8" width="16.33203125" style="12" customWidth="1"/>
    <col min="9" max="9" width="13" style="12" customWidth="1"/>
    <col min="10" max="10" width="16" style="12" customWidth="1"/>
    <col min="11" max="11" width="15.44140625" style="12" customWidth="1"/>
    <col min="12" max="16384" width="9.109375" style="1"/>
  </cols>
  <sheetData>
    <row r="1" spans="1:11" ht="39.75" customHeight="1">
      <c r="A1" s="23" t="s">
        <v>90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3" spans="1:11">
      <c r="K3" s="21" t="s">
        <v>44</v>
      </c>
    </row>
    <row r="4" spans="1:11" ht="33" customHeight="1">
      <c r="A4" s="25" t="s">
        <v>0</v>
      </c>
      <c r="B4" s="25" t="s">
        <v>1</v>
      </c>
      <c r="C4" s="26" t="s">
        <v>103</v>
      </c>
      <c r="D4" s="25" t="s">
        <v>104</v>
      </c>
      <c r="E4" s="19" t="s">
        <v>97</v>
      </c>
      <c r="F4" s="27" t="s">
        <v>105</v>
      </c>
      <c r="G4" s="28"/>
      <c r="H4" s="27" t="s">
        <v>106</v>
      </c>
      <c r="I4" s="28"/>
      <c r="J4" s="19" t="s">
        <v>97</v>
      </c>
      <c r="K4" s="19" t="s">
        <v>97</v>
      </c>
    </row>
    <row r="5" spans="1:11">
      <c r="A5" s="25"/>
      <c r="B5" s="25"/>
      <c r="C5" s="26"/>
      <c r="D5" s="25"/>
      <c r="E5" s="20" t="s">
        <v>43</v>
      </c>
      <c r="F5" s="20" t="s">
        <v>98</v>
      </c>
      <c r="G5" s="20" t="s">
        <v>99</v>
      </c>
      <c r="H5" s="20" t="s">
        <v>98</v>
      </c>
      <c r="I5" s="20" t="s">
        <v>99</v>
      </c>
      <c r="J5" s="20" t="s">
        <v>91</v>
      </c>
      <c r="K5" s="20" t="s">
        <v>107</v>
      </c>
    </row>
    <row r="6" spans="1:11">
      <c r="A6" s="2">
        <v>1</v>
      </c>
      <c r="B6" s="2">
        <v>2</v>
      </c>
      <c r="C6" s="13">
        <v>3</v>
      </c>
      <c r="D6" s="2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</row>
    <row r="7" spans="1:11" s="4" customFormat="1">
      <c r="A7" s="8" t="s">
        <v>45</v>
      </c>
      <c r="B7" s="6" t="s">
        <v>2</v>
      </c>
      <c r="C7" s="14">
        <f>SUM(C8:C15)</f>
        <v>116910.23</v>
      </c>
      <c r="D7" s="10">
        <f>SUM(D8:D15)</f>
        <v>115292.03000000001</v>
      </c>
      <c r="E7" s="14">
        <f>SUM(E8:E15)</f>
        <v>109392.81999999999</v>
      </c>
      <c r="F7" s="14">
        <f>E7-C7</f>
        <v>-7517.4100000000035</v>
      </c>
      <c r="G7" s="14">
        <f>E7/C7*100</f>
        <v>93.569929680234139</v>
      </c>
      <c r="H7" s="14">
        <f>E7-D7</f>
        <v>-5899.210000000021</v>
      </c>
      <c r="I7" s="14">
        <f>E7/D7*100</f>
        <v>94.883245615503498</v>
      </c>
      <c r="J7" s="14">
        <f>SUM(J8:J15)</f>
        <v>109657.65999999999</v>
      </c>
      <c r="K7" s="14">
        <f>SUM(K8:K15)</f>
        <v>109051.26</v>
      </c>
    </row>
    <row r="8" spans="1:11" ht="31.2">
      <c r="A8" s="9" t="s">
        <v>46</v>
      </c>
      <c r="B8" s="7" t="s">
        <v>3</v>
      </c>
      <c r="C8" s="15">
        <v>959.5</v>
      </c>
      <c r="D8" s="11">
        <v>2484.6799999999998</v>
      </c>
      <c r="E8" s="15">
        <v>2375.4</v>
      </c>
      <c r="F8" s="14">
        <f t="shared" ref="F8:F53" si="0">E8-C8</f>
        <v>1415.9</v>
      </c>
      <c r="G8" s="14" t="s">
        <v>102</v>
      </c>
      <c r="H8" s="14">
        <f t="shared" ref="H8:H53" si="1">E8-D8</f>
        <v>-109.27999999999975</v>
      </c>
      <c r="I8" s="14">
        <f t="shared" ref="I8:I53" si="2">E8/D8*100</f>
        <v>95.601848125311918</v>
      </c>
      <c r="J8" s="15">
        <v>2375.4</v>
      </c>
      <c r="K8" s="15">
        <v>2375.4</v>
      </c>
    </row>
    <row r="9" spans="1:11" ht="46.8">
      <c r="A9" s="9" t="s">
        <v>47</v>
      </c>
      <c r="B9" s="7" t="s">
        <v>4</v>
      </c>
      <c r="C9" s="15">
        <v>6705.01</v>
      </c>
      <c r="D9" s="11">
        <v>6830.61</v>
      </c>
      <c r="E9" s="15">
        <v>6375.9</v>
      </c>
      <c r="F9" s="14">
        <f t="shared" si="0"/>
        <v>-329.11000000000058</v>
      </c>
      <c r="G9" s="14">
        <f t="shared" ref="G9:G53" si="3">E9/C9*100</f>
        <v>95.091580773183026</v>
      </c>
      <c r="H9" s="14">
        <f t="shared" si="1"/>
        <v>-454.71000000000004</v>
      </c>
      <c r="I9" s="14">
        <f t="shared" si="2"/>
        <v>93.343054280657213</v>
      </c>
      <c r="J9" s="15">
        <v>6619</v>
      </c>
      <c r="K9" s="15">
        <v>6619</v>
      </c>
    </row>
    <row r="10" spans="1:11" ht="46.8">
      <c r="A10" s="9" t="s">
        <v>48</v>
      </c>
      <c r="B10" s="7" t="s">
        <v>5</v>
      </c>
      <c r="C10" s="15">
        <v>48345.63</v>
      </c>
      <c r="D10" s="11">
        <v>47889.29</v>
      </c>
      <c r="E10" s="15">
        <v>46976.18</v>
      </c>
      <c r="F10" s="14">
        <f t="shared" si="0"/>
        <v>-1369.4499999999971</v>
      </c>
      <c r="G10" s="14">
        <f t="shared" si="3"/>
        <v>97.167375831073059</v>
      </c>
      <c r="H10" s="14">
        <f t="shared" si="1"/>
        <v>-913.11000000000058</v>
      </c>
      <c r="I10" s="14">
        <f t="shared" si="2"/>
        <v>98.093289752259849</v>
      </c>
      <c r="J10" s="15">
        <v>46976.18</v>
      </c>
      <c r="K10" s="15">
        <v>46976.2</v>
      </c>
    </row>
    <row r="11" spans="1:11">
      <c r="A11" s="9" t="s">
        <v>49</v>
      </c>
      <c r="B11" s="7" t="s">
        <v>6</v>
      </c>
      <c r="C11" s="15">
        <v>26.53</v>
      </c>
      <c r="D11" s="11">
        <v>46.94</v>
      </c>
      <c r="E11" s="15">
        <v>314.38</v>
      </c>
      <c r="F11" s="14">
        <f t="shared" si="0"/>
        <v>287.85000000000002</v>
      </c>
      <c r="G11" s="14">
        <f t="shared" si="3"/>
        <v>1184.9981153411231</v>
      </c>
      <c r="H11" s="14">
        <f t="shared" si="1"/>
        <v>267.44</v>
      </c>
      <c r="I11" s="14">
        <f t="shared" si="2"/>
        <v>669.74861525351514</v>
      </c>
      <c r="J11" s="15">
        <v>18.670000000000002</v>
      </c>
      <c r="K11" s="15">
        <v>16.59</v>
      </c>
    </row>
    <row r="12" spans="1:11" ht="46.8">
      <c r="A12" s="9" t="s">
        <v>50</v>
      </c>
      <c r="B12" s="7" t="s">
        <v>7</v>
      </c>
      <c r="C12" s="15">
        <v>11075.09</v>
      </c>
      <c r="D12" s="11">
        <v>12394.08</v>
      </c>
      <c r="E12" s="15">
        <v>13008.46</v>
      </c>
      <c r="F12" s="14">
        <f t="shared" si="0"/>
        <v>1933.369999999999</v>
      </c>
      <c r="G12" s="14">
        <f t="shared" si="3"/>
        <v>117.45692360062083</v>
      </c>
      <c r="H12" s="14">
        <f t="shared" si="1"/>
        <v>614.3799999999992</v>
      </c>
      <c r="I12" s="14">
        <f t="shared" si="2"/>
        <v>104.95704400810708</v>
      </c>
      <c r="J12" s="15">
        <v>13008.46</v>
      </c>
      <c r="K12" s="15">
        <v>13008.46</v>
      </c>
    </row>
    <row r="13" spans="1:11">
      <c r="A13" s="9" t="s">
        <v>51</v>
      </c>
      <c r="B13" s="7" t="s">
        <v>8</v>
      </c>
      <c r="C13" s="15">
        <v>980</v>
      </c>
      <c r="D13" s="11">
        <v>510.6</v>
      </c>
      <c r="E13" s="15">
        <v>0</v>
      </c>
      <c r="F13" s="14">
        <f t="shared" si="0"/>
        <v>-980</v>
      </c>
      <c r="G13" s="14" t="s">
        <v>102</v>
      </c>
      <c r="H13" s="14">
        <f t="shared" si="1"/>
        <v>-510.6</v>
      </c>
      <c r="I13" s="14">
        <f t="shared" si="2"/>
        <v>0</v>
      </c>
      <c r="J13" s="15">
        <v>0</v>
      </c>
      <c r="K13" s="15">
        <v>0</v>
      </c>
    </row>
    <row r="14" spans="1:11">
      <c r="A14" s="9" t="s">
        <v>52</v>
      </c>
      <c r="B14" s="7" t="s">
        <v>9</v>
      </c>
      <c r="C14" s="15">
        <v>0</v>
      </c>
      <c r="D14" s="11">
        <v>300</v>
      </c>
      <c r="E14" s="15">
        <v>300</v>
      </c>
      <c r="F14" s="14">
        <f t="shared" si="0"/>
        <v>300</v>
      </c>
      <c r="G14" s="14" t="s">
        <v>102</v>
      </c>
      <c r="H14" s="14">
        <f t="shared" si="1"/>
        <v>0</v>
      </c>
      <c r="I14" s="14">
        <f t="shared" si="2"/>
        <v>100</v>
      </c>
      <c r="J14" s="15">
        <v>300</v>
      </c>
      <c r="K14" s="15">
        <v>300</v>
      </c>
    </row>
    <row r="15" spans="1:11">
      <c r="A15" s="9" t="s">
        <v>53</v>
      </c>
      <c r="B15" s="7" t="s">
        <v>10</v>
      </c>
      <c r="C15" s="15">
        <v>48818.47</v>
      </c>
      <c r="D15" s="11">
        <v>44835.83</v>
      </c>
      <c r="E15" s="15">
        <v>40042.5</v>
      </c>
      <c r="F15" s="14">
        <f t="shared" si="0"/>
        <v>-8775.9700000000012</v>
      </c>
      <c r="G15" s="14">
        <f t="shared" si="3"/>
        <v>82.023258819868801</v>
      </c>
      <c r="H15" s="14">
        <f t="shared" si="1"/>
        <v>-4793.3300000000017</v>
      </c>
      <c r="I15" s="14">
        <f t="shared" si="2"/>
        <v>89.309152969845769</v>
      </c>
      <c r="J15" s="15">
        <v>40359.949999999997</v>
      </c>
      <c r="K15" s="15">
        <v>39755.61</v>
      </c>
    </row>
    <row r="16" spans="1:11" s="4" customFormat="1">
      <c r="A16" s="8" t="s">
        <v>54</v>
      </c>
      <c r="B16" s="6" t="s">
        <v>11</v>
      </c>
      <c r="C16" s="14">
        <f>C17</f>
        <v>0</v>
      </c>
      <c r="D16" s="10">
        <f>SUM(D17:D17)</f>
        <v>0</v>
      </c>
      <c r="E16" s="14">
        <f>SUM(E17:E17)</f>
        <v>0</v>
      </c>
      <c r="F16" s="14">
        <f t="shared" si="0"/>
        <v>0</v>
      </c>
      <c r="G16" s="14" t="s">
        <v>102</v>
      </c>
      <c r="H16" s="14">
        <f t="shared" si="1"/>
        <v>0</v>
      </c>
      <c r="I16" s="14" t="s">
        <v>102</v>
      </c>
      <c r="J16" s="14">
        <f>SUM(J17:J17)</f>
        <v>0</v>
      </c>
      <c r="K16" s="14">
        <f>SUM(K17:K17)</f>
        <v>0</v>
      </c>
    </row>
    <row r="17" spans="1:11">
      <c r="A17" s="9" t="s">
        <v>55</v>
      </c>
      <c r="B17" s="7" t="s">
        <v>12</v>
      </c>
      <c r="C17" s="15"/>
      <c r="D17" s="11">
        <v>0</v>
      </c>
      <c r="E17" s="15">
        <v>0</v>
      </c>
      <c r="F17" s="14">
        <f t="shared" si="0"/>
        <v>0</v>
      </c>
      <c r="G17" s="14" t="s">
        <v>102</v>
      </c>
      <c r="H17" s="14">
        <f t="shared" si="1"/>
        <v>0</v>
      </c>
      <c r="I17" s="14" t="s">
        <v>102</v>
      </c>
      <c r="J17" s="15">
        <v>0</v>
      </c>
      <c r="K17" s="15">
        <v>0</v>
      </c>
    </row>
    <row r="18" spans="1:11" s="4" customFormat="1" ht="31.2">
      <c r="A18" s="8" t="s">
        <v>56</v>
      </c>
      <c r="B18" s="6" t="s">
        <v>13</v>
      </c>
      <c r="C18" s="14">
        <f>SUM(C19:C20)</f>
        <v>8818.86</v>
      </c>
      <c r="D18" s="14">
        <f t="shared" ref="D18:E18" si="4">SUM(D19:D20)</f>
        <v>39712.480000000003</v>
      </c>
      <c r="E18" s="14">
        <f t="shared" si="4"/>
        <v>1000</v>
      </c>
      <c r="F18" s="14">
        <f t="shared" ref="F18" si="5">E18-C18</f>
        <v>-7818.8600000000006</v>
      </c>
      <c r="G18" s="14">
        <f t="shared" ref="G18" si="6">E18/C18*100</f>
        <v>11.339334108943785</v>
      </c>
      <c r="H18" s="14">
        <f t="shared" ref="H18" si="7">E18-D18</f>
        <v>-38712.480000000003</v>
      </c>
      <c r="I18" s="14">
        <f t="shared" ref="I18" si="8">E18/D18*100</f>
        <v>2.5181001035442763</v>
      </c>
      <c r="J18" s="14">
        <f t="shared" ref="J18" si="9">SUM(J19:J20)</f>
        <v>1000</v>
      </c>
      <c r="K18" s="14">
        <f t="shared" ref="K18" si="10">SUM(K19:K20)</f>
        <v>0</v>
      </c>
    </row>
    <row r="19" spans="1:11" ht="31.2">
      <c r="A19" s="9" t="s">
        <v>57</v>
      </c>
      <c r="B19" s="7" t="s">
        <v>14</v>
      </c>
      <c r="C19" s="15">
        <v>8818.86</v>
      </c>
      <c r="D19" s="11">
        <v>0</v>
      </c>
      <c r="E19" s="15">
        <v>0</v>
      </c>
      <c r="F19" s="14">
        <f t="shared" si="0"/>
        <v>-8818.86</v>
      </c>
      <c r="G19" s="14">
        <f t="shared" si="3"/>
        <v>0</v>
      </c>
      <c r="H19" s="14">
        <f t="shared" si="1"/>
        <v>0</v>
      </c>
      <c r="I19" s="14" t="s">
        <v>102</v>
      </c>
      <c r="J19" s="15">
        <v>0</v>
      </c>
      <c r="K19" s="15">
        <v>0</v>
      </c>
    </row>
    <row r="20" spans="1:11" ht="31.2">
      <c r="A20" s="9" t="s">
        <v>100</v>
      </c>
      <c r="B20" s="7" t="s">
        <v>101</v>
      </c>
      <c r="C20" s="15">
        <v>0</v>
      </c>
      <c r="D20" s="11">
        <v>39712.480000000003</v>
      </c>
      <c r="E20" s="15">
        <v>1000</v>
      </c>
      <c r="F20" s="14">
        <f t="shared" ref="F20" si="11">E20-C20</f>
        <v>1000</v>
      </c>
      <c r="G20" s="14" t="s">
        <v>102</v>
      </c>
      <c r="H20" s="14">
        <f t="shared" ref="H20" si="12">E20-D20</f>
        <v>-38712.480000000003</v>
      </c>
      <c r="I20" s="14" t="s">
        <v>102</v>
      </c>
      <c r="J20" s="15">
        <v>1000</v>
      </c>
      <c r="K20" s="15">
        <v>0</v>
      </c>
    </row>
    <row r="21" spans="1:11" s="4" customFormat="1">
      <c r="A21" s="8" t="s">
        <v>58</v>
      </c>
      <c r="B21" s="6" t="s">
        <v>15</v>
      </c>
      <c r="C21" s="14">
        <f>SUM(C22:C25)</f>
        <v>41186.519999999997</v>
      </c>
      <c r="D21" s="10">
        <f t="shared" ref="D21:K21" si="13">SUM(D22:D25)</f>
        <v>61840.649999999994</v>
      </c>
      <c r="E21" s="14">
        <f t="shared" si="13"/>
        <v>34372</v>
      </c>
      <c r="F21" s="14">
        <f t="shared" si="0"/>
        <v>-6814.5199999999968</v>
      </c>
      <c r="G21" s="14">
        <f t="shared" si="3"/>
        <v>83.4544894785964</v>
      </c>
      <c r="H21" s="14">
        <f t="shared" si="1"/>
        <v>-27468.649999999994</v>
      </c>
      <c r="I21" s="14">
        <f t="shared" si="2"/>
        <v>55.581563259765218</v>
      </c>
      <c r="J21" s="14">
        <f t="shared" si="13"/>
        <v>24402</v>
      </c>
      <c r="K21" s="14">
        <f t="shared" si="13"/>
        <v>23417</v>
      </c>
    </row>
    <row r="22" spans="1:11" s="4" customFormat="1">
      <c r="A22" s="9" t="s">
        <v>59</v>
      </c>
      <c r="B22" s="7" t="s">
        <v>16</v>
      </c>
      <c r="C22" s="15">
        <v>0</v>
      </c>
      <c r="D22" s="11">
        <v>426</v>
      </c>
      <c r="E22" s="15">
        <v>426</v>
      </c>
      <c r="F22" s="14">
        <f t="shared" si="0"/>
        <v>426</v>
      </c>
      <c r="G22" s="14" t="s">
        <v>102</v>
      </c>
      <c r="H22" s="14">
        <f t="shared" si="1"/>
        <v>0</v>
      </c>
      <c r="I22" s="14">
        <f t="shared" si="2"/>
        <v>100</v>
      </c>
      <c r="J22" s="15">
        <v>426</v>
      </c>
      <c r="K22" s="15">
        <v>426</v>
      </c>
    </row>
    <row r="23" spans="1:11">
      <c r="A23" s="9" t="s">
        <v>60</v>
      </c>
      <c r="B23" s="7" t="s">
        <v>17</v>
      </c>
      <c r="C23" s="15">
        <v>947.02</v>
      </c>
      <c r="D23" s="11">
        <v>1016</v>
      </c>
      <c r="E23" s="15">
        <v>1016</v>
      </c>
      <c r="F23" s="14">
        <f t="shared" si="0"/>
        <v>68.980000000000018</v>
      </c>
      <c r="G23" s="14">
        <f t="shared" si="3"/>
        <v>107.28390107917467</v>
      </c>
      <c r="H23" s="14">
        <f t="shared" si="1"/>
        <v>0</v>
      </c>
      <c r="I23" s="14">
        <f t="shared" si="2"/>
        <v>100</v>
      </c>
      <c r="J23" s="15">
        <v>1016</v>
      </c>
      <c r="K23" s="15">
        <v>1016</v>
      </c>
    </row>
    <row r="24" spans="1:11" s="4" customFormat="1">
      <c r="A24" s="9" t="s">
        <v>61</v>
      </c>
      <c r="B24" s="7" t="s">
        <v>18</v>
      </c>
      <c r="C24" s="15">
        <v>39462.06</v>
      </c>
      <c r="D24" s="11">
        <v>59025.45</v>
      </c>
      <c r="E24" s="15">
        <v>31600</v>
      </c>
      <c r="F24" s="14">
        <f t="shared" si="0"/>
        <v>-7862.0599999999977</v>
      </c>
      <c r="G24" s="14">
        <f t="shared" si="3"/>
        <v>80.076914383080862</v>
      </c>
      <c r="H24" s="14">
        <f t="shared" si="1"/>
        <v>-27425.449999999997</v>
      </c>
      <c r="I24" s="14">
        <f t="shared" si="2"/>
        <v>53.536228863990033</v>
      </c>
      <c r="J24" s="15">
        <v>21600</v>
      </c>
      <c r="K24" s="15">
        <v>21600</v>
      </c>
    </row>
    <row r="25" spans="1:11">
      <c r="A25" s="9" t="s">
        <v>62</v>
      </c>
      <c r="B25" s="7" t="s">
        <v>19</v>
      </c>
      <c r="C25" s="15">
        <v>777.44</v>
      </c>
      <c r="D25" s="11">
        <v>1373.2</v>
      </c>
      <c r="E25" s="15">
        <v>1330</v>
      </c>
      <c r="F25" s="14">
        <f t="shared" si="0"/>
        <v>552.55999999999995</v>
      </c>
      <c r="G25" s="14">
        <f t="shared" si="3"/>
        <v>171.07429512245315</v>
      </c>
      <c r="H25" s="14">
        <f t="shared" si="1"/>
        <v>-43.200000000000045</v>
      </c>
      <c r="I25" s="14">
        <f t="shared" si="2"/>
        <v>96.854063501310804</v>
      </c>
      <c r="J25" s="15">
        <v>1360</v>
      </c>
      <c r="K25" s="15">
        <v>375</v>
      </c>
    </row>
    <row r="26" spans="1:11" s="4" customFormat="1">
      <c r="A26" s="8" t="s">
        <v>63</v>
      </c>
      <c r="B26" s="6" t="s">
        <v>20</v>
      </c>
      <c r="C26" s="14">
        <f>SUM(C27:C30)</f>
        <v>81692.800000000003</v>
      </c>
      <c r="D26" s="10">
        <f>SUM(D27:D30)</f>
        <v>62016.770000000004</v>
      </c>
      <c r="E26" s="14">
        <f>SUM(E27:E30)</f>
        <v>15369.4</v>
      </c>
      <c r="F26" s="14">
        <f t="shared" si="0"/>
        <v>-66323.400000000009</v>
      </c>
      <c r="G26" s="14">
        <f t="shared" si="3"/>
        <v>18.813653100395626</v>
      </c>
      <c r="H26" s="14">
        <f t="shared" si="1"/>
        <v>-46647.37</v>
      </c>
      <c r="I26" s="14">
        <f t="shared" si="2"/>
        <v>24.782651531190673</v>
      </c>
      <c r="J26" s="14">
        <f>SUM(J27:J30)</f>
        <v>8358.32</v>
      </c>
      <c r="K26" s="14">
        <f>SUM(K27:K30)</f>
        <v>250.09</v>
      </c>
    </row>
    <row r="27" spans="1:11">
      <c r="A27" s="9" t="s">
        <v>64</v>
      </c>
      <c r="B27" s="7" t="s">
        <v>21</v>
      </c>
      <c r="C27" s="15">
        <v>45540.27</v>
      </c>
      <c r="D27" s="11">
        <v>32812.86</v>
      </c>
      <c r="E27" s="15">
        <v>1140.47</v>
      </c>
      <c r="F27" s="14">
        <f t="shared" si="0"/>
        <v>-44399.799999999996</v>
      </c>
      <c r="G27" s="14">
        <f t="shared" si="3"/>
        <v>2.5043110196755531</v>
      </c>
      <c r="H27" s="14">
        <f t="shared" si="1"/>
        <v>-31672.39</v>
      </c>
      <c r="I27" s="14">
        <f t="shared" si="2"/>
        <v>3.475679962063654</v>
      </c>
      <c r="J27" s="15">
        <v>0</v>
      </c>
      <c r="K27" s="15">
        <v>0</v>
      </c>
    </row>
    <row r="28" spans="1:11">
      <c r="A28" s="9" t="s">
        <v>65</v>
      </c>
      <c r="B28" s="7" t="s">
        <v>22</v>
      </c>
      <c r="C28" s="15">
        <v>30736.65</v>
      </c>
      <c r="D28" s="11">
        <v>27069.439999999999</v>
      </c>
      <c r="E28" s="15">
        <v>13238.84</v>
      </c>
      <c r="F28" s="14">
        <f t="shared" si="0"/>
        <v>-17497.810000000001</v>
      </c>
      <c r="G28" s="14">
        <f t="shared" si="3"/>
        <v>43.071837692136263</v>
      </c>
      <c r="H28" s="14">
        <f t="shared" si="1"/>
        <v>-13830.599999999999</v>
      </c>
      <c r="I28" s="14">
        <f t="shared" si="2"/>
        <v>48.90695928693021</v>
      </c>
      <c r="J28" s="15">
        <v>7368.23</v>
      </c>
      <c r="K28" s="15">
        <v>0</v>
      </c>
    </row>
    <row r="29" spans="1:11">
      <c r="A29" s="9" t="s">
        <v>66</v>
      </c>
      <c r="B29" s="7" t="s">
        <v>23</v>
      </c>
      <c r="C29" s="15">
        <v>5415.64</v>
      </c>
      <c r="D29" s="11">
        <v>2134.23</v>
      </c>
      <c r="E29" s="15">
        <v>990</v>
      </c>
      <c r="F29" s="14">
        <f t="shared" si="0"/>
        <v>-4425.6400000000003</v>
      </c>
      <c r="G29" s="14">
        <f t="shared" si="3"/>
        <v>18.280387913524532</v>
      </c>
      <c r="H29" s="14">
        <f t="shared" si="1"/>
        <v>-1144.23</v>
      </c>
      <c r="I29" s="14">
        <f t="shared" si="2"/>
        <v>46.386753067851167</v>
      </c>
      <c r="J29" s="15">
        <v>990</v>
      </c>
      <c r="K29" s="15">
        <v>250</v>
      </c>
    </row>
    <row r="30" spans="1:11">
      <c r="A30" s="9" t="s">
        <v>67</v>
      </c>
      <c r="B30" s="7" t="s">
        <v>24</v>
      </c>
      <c r="C30" s="15">
        <v>0.24</v>
      </c>
      <c r="D30" s="11">
        <v>0.24</v>
      </c>
      <c r="E30" s="15">
        <v>0.09</v>
      </c>
      <c r="F30" s="14">
        <f t="shared" si="0"/>
        <v>-0.15</v>
      </c>
      <c r="G30" s="14">
        <f t="shared" si="3"/>
        <v>37.5</v>
      </c>
      <c r="H30" s="14">
        <f t="shared" si="1"/>
        <v>-0.15</v>
      </c>
      <c r="I30" s="14">
        <f t="shared" si="2"/>
        <v>37.5</v>
      </c>
      <c r="J30" s="15">
        <v>0.09</v>
      </c>
      <c r="K30" s="15">
        <v>0.09</v>
      </c>
    </row>
    <row r="31" spans="1:11" s="4" customFormat="1">
      <c r="A31" s="8" t="s">
        <v>68</v>
      </c>
      <c r="B31" s="6" t="s">
        <v>25</v>
      </c>
      <c r="C31" s="14">
        <f>SUM(C32:C36)</f>
        <v>715309.88</v>
      </c>
      <c r="D31" s="10">
        <f t="shared" ref="D31:K31" si="14">SUM(D32:D36)</f>
        <v>1007533.2999999999</v>
      </c>
      <c r="E31" s="14">
        <f t="shared" si="14"/>
        <v>749877.11</v>
      </c>
      <c r="F31" s="14">
        <f t="shared" si="0"/>
        <v>34567.229999999981</v>
      </c>
      <c r="G31" s="14">
        <f t="shared" si="3"/>
        <v>104.83248323090406</v>
      </c>
      <c r="H31" s="14">
        <f t="shared" si="1"/>
        <v>-257656.18999999994</v>
      </c>
      <c r="I31" s="14">
        <f t="shared" si="2"/>
        <v>74.427029855985907</v>
      </c>
      <c r="J31" s="14">
        <f t="shared" si="14"/>
        <v>760605.21000000008</v>
      </c>
      <c r="K31" s="14">
        <f t="shared" si="14"/>
        <v>791988.3</v>
      </c>
    </row>
    <row r="32" spans="1:11" s="4" customFormat="1">
      <c r="A32" s="9" t="s">
        <v>69</v>
      </c>
      <c r="B32" s="7" t="s">
        <v>26</v>
      </c>
      <c r="C32" s="15">
        <v>169769.45</v>
      </c>
      <c r="D32" s="11">
        <v>178348.7</v>
      </c>
      <c r="E32" s="15">
        <v>193781.08</v>
      </c>
      <c r="F32" s="14">
        <f t="shared" si="0"/>
        <v>24011.629999999976</v>
      </c>
      <c r="G32" s="14">
        <f t="shared" si="3"/>
        <v>114.1436695471417</v>
      </c>
      <c r="H32" s="14">
        <f t="shared" si="1"/>
        <v>15432.379999999976</v>
      </c>
      <c r="I32" s="14">
        <f t="shared" si="2"/>
        <v>108.65292542081886</v>
      </c>
      <c r="J32" s="15">
        <v>200579.67</v>
      </c>
      <c r="K32" s="15">
        <v>207541.42</v>
      </c>
    </row>
    <row r="33" spans="1:11">
      <c r="A33" s="9" t="s">
        <v>70</v>
      </c>
      <c r="B33" s="7" t="s">
        <v>27</v>
      </c>
      <c r="C33" s="15">
        <v>474809.16</v>
      </c>
      <c r="D33" s="11">
        <v>749436.96</v>
      </c>
      <c r="E33" s="15">
        <v>476473.36</v>
      </c>
      <c r="F33" s="14">
        <f t="shared" si="0"/>
        <v>1664.2000000000116</v>
      </c>
      <c r="G33" s="14">
        <f t="shared" si="3"/>
        <v>100.35049871405177</v>
      </c>
      <c r="H33" s="14">
        <f t="shared" si="1"/>
        <v>-272963.59999999998</v>
      </c>
      <c r="I33" s="14">
        <f t="shared" si="2"/>
        <v>63.577510241822075</v>
      </c>
      <c r="J33" s="15">
        <v>480418.02</v>
      </c>
      <c r="K33" s="15">
        <v>504771.61</v>
      </c>
    </row>
    <row r="34" spans="1:11">
      <c r="A34" s="9" t="s">
        <v>71</v>
      </c>
      <c r="B34" s="7" t="s">
        <v>28</v>
      </c>
      <c r="C34" s="15">
        <v>44778.95</v>
      </c>
      <c r="D34" s="11">
        <v>47679.64</v>
      </c>
      <c r="E34" s="15">
        <v>49305.78</v>
      </c>
      <c r="F34" s="14">
        <f t="shared" si="0"/>
        <v>4526.8300000000017</v>
      </c>
      <c r="G34" s="14">
        <f t="shared" si="3"/>
        <v>110.1092812582698</v>
      </c>
      <c r="H34" s="14">
        <f t="shared" si="1"/>
        <v>1626.1399999999994</v>
      </c>
      <c r="I34" s="14">
        <f t="shared" si="2"/>
        <v>103.41055427431918</v>
      </c>
      <c r="J34" s="15">
        <v>49312.68</v>
      </c>
      <c r="K34" s="15">
        <v>49295.43</v>
      </c>
    </row>
    <row r="35" spans="1:11">
      <c r="A35" s="9" t="s">
        <v>72</v>
      </c>
      <c r="B35" s="7" t="s">
        <v>94</v>
      </c>
      <c r="C35" s="15">
        <v>1516.51</v>
      </c>
      <c r="D35" s="11">
        <v>6135.49</v>
      </c>
      <c r="E35" s="15">
        <v>5057.84</v>
      </c>
      <c r="F35" s="14">
        <f t="shared" si="0"/>
        <v>3541.33</v>
      </c>
      <c r="G35" s="14">
        <f t="shared" si="3"/>
        <v>333.51840739592882</v>
      </c>
      <c r="H35" s="14">
        <f t="shared" si="1"/>
        <v>-1077.6499999999996</v>
      </c>
      <c r="I35" s="14">
        <f t="shared" si="2"/>
        <v>82.435795674021151</v>
      </c>
      <c r="J35" s="15">
        <v>5066.84</v>
      </c>
      <c r="K35" s="15">
        <v>5151.84</v>
      </c>
    </row>
    <row r="36" spans="1:11" s="4" customFormat="1">
      <c r="A36" s="9" t="s">
        <v>73</v>
      </c>
      <c r="B36" s="7" t="s">
        <v>29</v>
      </c>
      <c r="C36" s="15">
        <v>24435.81</v>
      </c>
      <c r="D36" s="11">
        <v>25932.51</v>
      </c>
      <c r="E36" s="15">
        <v>25259.05</v>
      </c>
      <c r="F36" s="14">
        <f t="shared" si="0"/>
        <v>823.23999999999796</v>
      </c>
      <c r="G36" s="14">
        <f t="shared" si="3"/>
        <v>103.36899001915629</v>
      </c>
      <c r="H36" s="14">
        <f t="shared" si="1"/>
        <v>-673.45999999999913</v>
      </c>
      <c r="I36" s="14">
        <f t="shared" si="2"/>
        <v>97.403028090994667</v>
      </c>
      <c r="J36" s="15">
        <v>25228</v>
      </c>
      <c r="K36" s="15">
        <v>25228</v>
      </c>
    </row>
    <row r="37" spans="1:11" s="4" customFormat="1">
      <c r="A37" s="8" t="s">
        <v>74</v>
      </c>
      <c r="B37" s="6" t="s">
        <v>30</v>
      </c>
      <c r="C37" s="14">
        <f>SUM(C38:C39)</f>
        <v>64806.27</v>
      </c>
      <c r="D37" s="10">
        <f t="shared" ref="D37:K37" si="15">SUM(D38:D39)</f>
        <v>61556.179999999993</v>
      </c>
      <c r="E37" s="14">
        <f t="shared" si="15"/>
        <v>59018.26</v>
      </c>
      <c r="F37" s="14">
        <f t="shared" si="0"/>
        <v>-5788.0099999999948</v>
      </c>
      <c r="G37" s="14">
        <f t="shared" si="3"/>
        <v>91.068749983604988</v>
      </c>
      <c r="H37" s="14">
        <f t="shared" si="1"/>
        <v>-2537.919999999991</v>
      </c>
      <c r="I37" s="14">
        <f t="shared" si="2"/>
        <v>95.877067095456553</v>
      </c>
      <c r="J37" s="14">
        <f t="shared" si="15"/>
        <v>59222.039999999994</v>
      </c>
      <c r="K37" s="14">
        <f t="shared" si="15"/>
        <v>59231.039999999994</v>
      </c>
    </row>
    <row r="38" spans="1:11">
      <c r="A38" s="9" t="s">
        <v>75</v>
      </c>
      <c r="B38" s="7" t="s">
        <v>31</v>
      </c>
      <c r="C38" s="15">
        <v>33866.879999999997</v>
      </c>
      <c r="D38" s="11">
        <v>35819.589999999997</v>
      </c>
      <c r="E38" s="15">
        <v>31497.49</v>
      </c>
      <c r="F38" s="14">
        <f t="shared" si="0"/>
        <v>-2369.3899999999958</v>
      </c>
      <c r="G38" s="14">
        <f t="shared" si="3"/>
        <v>93.003813755503913</v>
      </c>
      <c r="H38" s="14">
        <f t="shared" si="1"/>
        <v>-4322.0999999999949</v>
      </c>
      <c r="I38" s="14">
        <f t="shared" si="2"/>
        <v>87.93369773355866</v>
      </c>
      <c r="J38" s="15">
        <v>33199.919999999998</v>
      </c>
      <c r="K38" s="15">
        <v>33208.92</v>
      </c>
    </row>
    <row r="39" spans="1:11">
      <c r="A39" s="9" t="s">
        <v>76</v>
      </c>
      <c r="B39" s="7" t="s">
        <v>32</v>
      </c>
      <c r="C39" s="15">
        <v>30939.39</v>
      </c>
      <c r="D39" s="11">
        <v>25736.59</v>
      </c>
      <c r="E39" s="15">
        <v>27520.77</v>
      </c>
      <c r="F39" s="14">
        <f t="shared" si="0"/>
        <v>-3418.619999999999</v>
      </c>
      <c r="G39" s="14">
        <f t="shared" si="3"/>
        <v>88.950590170006578</v>
      </c>
      <c r="H39" s="14">
        <f t="shared" si="1"/>
        <v>1784.1800000000003</v>
      </c>
      <c r="I39" s="14">
        <f t="shared" si="2"/>
        <v>106.93246463498079</v>
      </c>
      <c r="J39" s="15">
        <v>26022.12</v>
      </c>
      <c r="K39" s="15">
        <v>26022.12</v>
      </c>
    </row>
    <row r="40" spans="1:11" s="4" customFormat="1">
      <c r="A40" s="8" t="s">
        <v>77</v>
      </c>
      <c r="B40" s="6" t="s">
        <v>33</v>
      </c>
      <c r="C40" s="14">
        <f>SUM(C41:C44)</f>
        <v>70484.929999999993</v>
      </c>
      <c r="D40" s="10">
        <f t="shared" ref="D40:K40" si="16">SUM(D41:D44)</f>
        <v>73567.490000000005</v>
      </c>
      <c r="E40" s="14">
        <f t="shared" si="16"/>
        <v>77313.78</v>
      </c>
      <c r="F40" s="14">
        <f t="shared" si="0"/>
        <v>6828.8500000000058</v>
      </c>
      <c r="G40" s="14">
        <f t="shared" si="3"/>
        <v>109.68838303450114</v>
      </c>
      <c r="H40" s="14">
        <f t="shared" si="1"/>
        <v>3746.2899999999936</v>
      </c>
      <c r="I40" s="14">
        <f t="shared" si="2"/>
        <v>105.09231727220813</v>
      </c>
      <c r="J40" s="14">
        <f t="shared" si="16"/>
        <v>92246.330000000016</v>
      </c>
      <c r="K40" s="14">
        <f t="shared" si="16"/>
        <v>93500.57</v>
      </c>
    </row>
    <row r="41" spans="1:11">
      <c r="A41" s="9" t="s">
        <v>78</v>
      </c>
      <c r="B41" s="7" t="s">
        <v>34</v>
      </c>
      <c r="C41" s="15">
        <v>3562.09</v>
      </c>
      <c r="D41" s="11">
        <v>4274.55</v>
      </c>
      <c r="E41" s="15">
        <v>4312.41</v>
      </c>
      <c r="F41" s="14">
        <f t="shared" si="0"/>
        <v>750.31999999999971</v>
      </c>
      <c r="G41" s="14">
        <f t="shared" si="3"/>
        <v>121.0640382472088</v>
      </c>
      <c r="H41" s="14">
        <f t="shared" si="1"/>
        <v>37.859999999999673</v>
      </c>
      <c r="I41" s="14">
        <f t="shared" si="2"/>
        <v>100.88570726743164</v>
      </c>
      <c r="J41" s="15">
        <v>4312.41</v>
      </c>
      <c r="K41" s="15">
        <v>4312.41</v>
      </c>
    </row>
    <row r="42" spans="1:11">
      <c r="A42" s="9" t="s">
        <v>79</v>
      </c>
      <c r="B42" s="7" t="s">
        <v>35</v>
      </c>
      <c r="C42" s="15">
        <v>11753.89</v>
      </c>
      <c r="D42" s="11">
        <v>6452.57</v>
      </c>
      <c r="E42" s="15">
        <v>6004.97</v>
      </c>
      <c r="F42" s="14">
        <f t="shared" si="0"/>
        <v>-5748.9199999999992</v>
      </c>
      <c r="G42" s="14">
        <f t="shared" si="3"/>
        <v>51.089213868770258</v>
      </c>
      <c r="H42" s="14">
        <f t="shared" si="1"/>
        <v>-447.59999999999945</v>
      </c>
      <c r="I42" s="14">
        <f t="shared" si="2"/>
        <v>93.063229069967477</v>
      </c>
      <c r="J42" s="15">
        <v>6026.69</v>
      </c>
      <c r="K42" s="15">
        <v>6037.8</v>
      </c>
    </row>
    <row r="43" spans="1:11" s="4" customFormat="1">
      <c r="A43" s="9" t="s">
        <v>80</v>
      </c>
      <c r="B43" s="7" t="s">
        <v>36</v>
      </c>
      <c r="C43" s="15">
        <v>54342.94</v>
      </c>
      <c r="D43" s="11">
        <v>61865.37</v>
      </c>
      <c r="E43" s="15">
        <v>65855.11</v>
      </c>
      <c r="F43" s="14">
        <f t="shared" si="0"/>
        <v>11512.169999999998</v>
      </c>
      <c r="G43" s="14">
        <f t="shared" si="3"/>
        <v>121.18429735306924</v>
      </c>
      <c r="H43" s="14">
        <f t="shared" si="1"/>
        <v>3989.739999999998</v>
      </c>
      <c r="I43" s="14">
        <f t="shared" si="2"/>
        <v>106.44906835601242</v>
      </c>
      <c r="J43" s="15">
        <v>80805.63</v>
      </c>
      <c r="K43" s="15">
        <v>82095.360000000001</v>
      </c>
    </row>
    <row r="44" spans="1:11">
      <c r="A44" s="9" t="s">
        <v>81</v>
      </c>
      <c r="B44" s="7" t="s">
        <v>37</v>
      </c>
      <c r="C44" s="15">
        <v>826.01</v>
      </c>
      <c r="D44" s="11">
        <v>975</v>
      </c>
      <c r="E44" s="15">
        <v>1141.29</v>
      </c>
      <c r="F44" s="14">
        <f t="shared" si="0"/>
        <v>315.27999999999997</v>
      </c>
      <c r="G44" s="14">
        <f t="shared" si="3"/>
        <v>138.16902943063641</v>
      </c>
      <c r="H44" s="14">
        <f t="shared" si="1"/>
        <v>166.28999999999996</v>
      </c>
      <c r="I44" s="14">
        <f t="shared" si="2"/>
        <v>117.05538461538461</v>
      </c>
      <c r="J44" s="15">
        <v>1101.5999999999999</v>
      </c>
      <c r="K44" s="15">
        <v>1055</v>
      </c>
    </row>
    <row r="45" spans="1:11" s="4" customFormat="1">
      <c r="A45" s="8" t="s">
        <v>82</v>
      </c>
      <c r="B45" s="6" t="s">
        <v>38</v>
      </c>
      <c r="C45" s="14">
        <f>SUM(C46:C47)</f>
        <v>33326.160000000003</v>
      </c>
      <c r="D45" s="10">
        <f>SUM(D46:D47)</f>
        <v>5629.29</v>
      </c>
      <c r="E45" s="14">
        <f>SUM(E46:E47)</f>
        <v>1999</v>
      </c>
      <c r="F45" s="14">
        <f t="shared" si="0"/>
        <v>-31327.160000000003</v>
      </c>
      <c r="G45" s="14">
        <f t="shared" si="3"/>
        <v>5.9982908321870854</v>
      </c>
      <c r="H45" s="14">
        <f t="shared" si="1"/>
        <v>-3630.29</v>
      </c>
      <c r="I45" s="14">
        <f t="shared" si="2"/>
        <v>35.510694954425873</v>
      </c>
      <c r="J45" s="14">
        <f>SUM(J46:J47)</f>
        <v>330</v>
      </c>
      <c r="K45" s="14">
        <f>SUM(K46:K47)</f>
        <v>300</v>
      </c>
    </row>
    <row r="46" spans="1:11" s="4" customFormat="1">
      <c r="A46" s="9" t="s">
        <v>92</v>
      </c>
      <c r="B46" s="7" t="s">
        <v>93</v>
      </c>
      <c r="C46" s="15">
        <v>45</v>
      </c>
      <c r="D46" s="11">
        <v>100</v>
      </c>
      <c r="E46" s="15">
        <v>100</v>
      </c>
      <c r="F46" s="14">
        <f t="shared" si="0"/>
        <v>55</v>
      </c>
      <c r="G46" s="14">
        <f t="shared" si="3"/>
        <v>222.22222222222223</v>
      </c>
      <c r="H46" s="14">
        <f t="shared" si="1"/>
        <v>0</v>
      </c>
      <c r="I46" s="14">
        <f t="shared" si="2"/>
        <v>100</v>
      </c>
      <c r="J46" s="15">
        <v>100</v>
      </c>
      <c r="K46" s="15">
        <v>100</v>
      </c>
    </row>
    <row r="47" spans="1:11">
      <c r="A47" s="9" t="s">
        <v>83</v>
      </c>
      <c r="B47" s="7" t="s">
        <v>39</v>
      </c>
      <c r="C47" s="15">
        <v>33281.160000000003</v>
      </c>
      <c r="D47" s="11">
        <v>5529.29</v>
      </c>
      <c r="E47" s="15">
        <v>1899</v>
      </c>
      <c r="F47" s="14">
        <f t="shared" si="0"/>
        <v>-31382.160000000003</v>
      </c>
      <c r="G47" s="14">
        <f t="shared" si="3"/>
        <v>5.705930923080806</v>
      </c>
      <c r="H47" s="14">
        <f t="shared" si="1"/>
        <v>-3630.29</v>
      </c>
      <c r="I47" s="14">
        <f t="shared" si="2"/>
        <v>34.34437332822116</v>
      </c>
      <c r="J47" s="15">
        <v>230</v>
      </c>
      <c r="K47" s="15">
        <v>200</v>
      </c>
    </row>
    <row r="48" spans="1:11" s="4" customFormat="1">
      <c r="A48" s="8" t="s">
        <v>84</v>
      </c>
      <c r="B48" s="6" t="s">
        <v>40</v>
      </c>
      <c r="C48" s="14">
        <f>SUM(C49:C49)</f>
        <v>2580.3000000000002</v>
      </c>
      <c r="D48" s="10">
        <f>SUM(D49:D49)</f>
        <v>2530.3000000000002</v>
      </c>
      <c r="E48" s="14">
        <f>SUM(E49:E49)</f>
        <v>2330.3000000000002</v>
      </c>
      <c r="F48" s="14">
        <f t="shared" si="0"/>
        <v>-250</v>
      </c>
      <c r="G48" s="14">
        <f t="shared" si="3"/>
        <v>90.311204123551519</v>
      </c>
      <c r="H48" s="14">
        <f t="shared" si="1"/>
        <v>-200</v>
      </c>
      <c r="I48" s="14">
        <f t="shared" si="2"/>
        <v>92.095798917124455</v>
      </c>
      <c r="J48" s="14">
        <f>SUM(J49:J49)</f>
        <v>2330.3000000000002</v>
      </c>
      <c r="K48" s="14">
        <f>SUM(K49:K49)</f>
        <v>0</v>
      </c>
    </row>
    <row r="49" spans="1:11">
      <c r="A49" s="9" t="s">
        <v>85</v>
      </c>
      <c r="B49" s="7" t="s">
        <v>41</v>
      </c>
      <c r="C49" s="15">
        <v>2580.3000000000002</v>
      </c>
      <c r="D49" s="11">
        <v>2530.3000000000002</v>
      </c>
      <c r="E49" s="15">
        <v>2330.3000000000002</v>
      </c>
      <c r="F49" s="14">
        <f t="shared" si="0"/>
        <v>-250</v>
      </c>
      <c r="G49" s="14">
        <f t="shared" si="3"/>
        <v>90.311204123551519</v>
      </c>
      <c r="H49" s="14">
        <f t="shared" si="1"/>
        <v>-200</v>
      </c>
      <c r="I49" s="14">
        <f t="shared" si="2"/>
        <v>92.095798917124455</v>
      </c>
      <c r="J49" s="15">
        <v>2330.3000000000002</v>
      </c>
      <c r="K49" s="15">
        <v>0</v>
      </c>
    </row>
    <row r="50" spans="1:11" s="4" customFormat="1" ht="46.8">
      <c r="A50" s="8" t="s">
        <v>86</v>
      </c>
      <c r="B50" s="6" t="s">
        <v>88</v>
      </c>
      <c r="C50" s="14">
        <f>C51+C52</f>
        <v>30141.54</v>
      </c>
      <c r="D50" s="10">
        <f>SUM(D51:D51)</f>
        <v>29115.05</v>
      </c>
      <c r="E50" s="14">
        <f>SUM(E51:E51)</f>
        <v>30114.3</v>
      </c>
      <c r="F50" s="14">
        <f t="shared" si="0"/>
        <v>-27.240000000001601</v>
      </c>
      <c r="G50" s="14">
        <f t="shared" si="3"/>
        <v>99.909626382726287</v>
      </c>
      <c r="H50" s="14">
        <f t="shared" si="1"/>
        <v>999.25</v>
      </c>
      <c r="I50" s="14">
        <f t="shared" si="2"/>
        <v>103.43207379001582</v>
      </c>
      <c r="J50" s="14">
        <f>SUM(J51:J51)</f>
        <v>29284.799999999999</v>
      </c>
      <c r="K50" s="14">
        <f>SUM(K51:K51)</f>
        <v>27055.45</v>
      </c>
    </row>
    <row r="51" spans="1:11" s="4" customFormat="1" ht="31.2">
      <c r="A51" s="9" t="s">
        <v>87</v>
      </c>
      <c r="B51" s="7" t="s">
        <v>42</v>
      </c>
      <c r="C51" s="15">
        <v>30141.54</v>
      </c>
      <c r="D51" s="11">
        <v>29115.05</v>
      </c>
      <c r="E51" s="15">
        <v>30114.3</v>
      </c>
      <c r="F51" s="14">
        <f t="shared" si="0"/>
        <v>-27.240000000001601</v>
      </c>
      <c r="G51" s="14">
        <f t="shared" si="3"/>
        <v>99.909626382726287</v>
      </c>
      <c r="H51" s="14">
        <f t="shared" si="1"/>
        <v>999.25</v>
      </c>
      <c r="I51" s="14">
        <f t="shared" si="2"/>
        <v>103.43207379001582</v>
      </c>
      <c r="J51" s="15">
        <v>29284.799999999999</v>
      </c>
      <c r="K51" s="15">
        <v>27055.45</v>
      </c>
    </row>
    <row r="52" spans="1:11" s="4" customFormat="1">
      <c r="A52" s="16" t="s">
        <v>95</v>
      </c>
      <c r="B52" s="17" t="s">
        <v>96</v>
      </c>
      <c r="C52" s="15">
        <v>0</v>
      </c>
      <c r="D52" s="11">
        <v>1000</v>
      </c>
      <c r="E52" s="15">
        <v>0</v>
      </c>
      <c r="F52" s="14">
        <f t="shared" si="0"/>
        <v>0</v>
      </c>
      <c r="G52" s="14" t="s">
        <v>102</v>
      </c>
      <c r="H52" s="14">
        <f t="shared" si="1"/>
        <v>-1000</v>
      </c>
      <c r="I52" s="14" t="s">
        <v>102</v>
      </c>
      <c r="J52" s="15">
        <v>0</v>
      </c>
      <c r="K52" s="15">
        <v>0</v>
      </c>
    </row>
    <row r="53" spans="1:11" s="4" customFormat="1">
      <c r="A53" s="3"/>
      <c r="B53" s="5" t="s">
        <v>89</v>
      </c>
      <c r="C53" s="14">
        <f>C7+C16+C18+C21+C26+C31+C37+C40+C45+C48+C50</f>
        <v>1165257.49</v>
      </c>
      <c r="D53" s="10">
        <f>D7+D16+D18+D21+D26+D31+D37+D40+D45+D48+D50</f>
        <v>1458793.54</v>
      </c>
      <c r="E53" s="14">
        <f>E7+E16+E18+E21+E26+E31+E37+E40+E45+E48+E50</f>
        <v>1080786.97</v>
      </c>
      <c r="F53" s="14">
        <f t="shared" si="0"/>
        <v>-84470.520000000019</v>
      </c>
      <c r="G53" s="14">
        <f t="shared" si="3"/>
        <v>92.750913791594684</v>
      </c>
      <c r="H53" s="14">
        <f t="shared" si="1"/>
        <v>-378006.57000000007</v>
      </c>
      <c r="I53" s="14">
        <f t="shared" si="2"/>
        <v>74.087726629225401</v>
      </c>
      <c r="J53" s="14">
        <f>J7+J16+J18+J21+J26+J31+J37+J40+J45+J48+J50</f>
        <v>1087436.6600000001</v>
      </c>
      <c r="K53" s="14">
        <f>K7+K16+K18+K21+K26+K31+K37+K40+K45+K48+K50</f>
        <v>1104793.71</v>
      </c>
    </row>
    <row r="54" spans="1:11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1" ht="32.2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2"/>
    </row>
    <row r="56" spans="1:11" ht="30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1">
      <c r="A57" s="24"/>
      <c r="B57" s="24"/>
      <c r="C57" s="24"/>
      <c r="D57" s="24"/>
      <c r="E57" s="24"/>
      <c r="F57" s="24"/>
      <c r="G57" s="24"/>
      <c r="H57" s="24"/>
      <c r="I57" s="24"/>
      <c r="J57" s="24"/>
    </row>
  </sheetData>
  <mergeCells count="11">
    <mergeCell ref="A1:K1"/>
    <mergeCell ref="A57:J57"/>
    <mergeCell ref="A55:J55"/>
    <mergeCell ref="A54:J54"/>
    <mergeCell ref="A56:J56"/>
    <mergeCell ref="D4:D5"/>
    <mergeCell ref="C4:C5"/>
    <mergeCell ref="B4:B5"/>
    <mergeCell ref="A4:A5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2021-11-11T04:57:14Z</dcterms:modified>
</cp:coreProperties>
</file>