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600" windowHeight="9435"/>
  </bookViews>
  <sheets>
    <sheet name="Лист1" sheetId="1" r:id="rId1"/>
  </sheets>
  <externalReferences>
    <externalReference r:id="rId2"/>
  </externalReferences>
  <definedNames>
    <definedName name="_xlnm.Print_Area" localSheetId="0">Лист1!$A$1:$K$52</definedName>
  </definedNames>
  <calcPr calcId="145621"/>
</workbook>
</file>

<file path=xl/calcChain.xml><?xml version="1.0" encoding="utf-8"?>
<calcChain xmlns="http://schemas.openxmlformats.org/spreadsheetml/2006/main">
  <c r="G8" i="1" l="1"/>
  <c r="I18" i="1"/>
  <c r="I17" i="1"/>
  <c r="I16" i="1"/>
  <c r="G22" i="1"/>
  <c r="G21" i="1"/>
  <c r="G20" i="1"/>
  <c r="G19" i="1"/>
  <c r="G18" i="1"/>
  <c r="G17" i="1"/>
  <c r="G14" i="1"/>
  <c r="F23" i="1"/>
  <c r="H23" i="1"/>
  <c r="I23" i="1"/>
  <c r="D25" i="1"/>
  <c r="K15" i="1"/>
  <c r="J15" i="1"/>
  <c r="E15" i="1"/>
  <c r="D15" i="1"/>
  <c r="C15" i="1"/>
  <c r="F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H13" i="1"/>
  <c r="I13" i="1"/>
  <c r="K49" i="1" l="1"/>
  <c r="J49" i="1"/>
  <c r="E49" i="1"/>
  <c r="D49" i="1"/>
  <c r="I15" i="1" l="1"/>
  <c r="H15" i="1"/>
  <c r="F15" i="1"/>
  <c r="H18" i="1"/>
  <c r="F18" i="1"/>
  <c r="K17" i="1"/>
  <c r="J17" i="1"/>
  <c r="E17" i="1"/>
  <c r="D17" i="1"/>
  <c r="C17" i="1"/>
  <c r="I48" i="1"/>
  <c r="I46" i="1"/>
  <c r="I45" i="1"/>
  <c r="I43" i="1"/>
  <c r="I42" i="1"/>
  <c r="I41" i="1"/>
  <c r="I40" i="1"/>
  <c r="I38" i="1"/>
  <c r="I37" i="1"/>
  <c r="I35" i="1"/>
  <c r="I34" i="1"/>
  <c r="I33" i="1"/>
  <c r="I32" i="1"/>
  <c r="I31" i="1"/>
  <c r="I29" i="1"/>
  <c r="I28" i="1"/>
  <c r="I27" i="1"/>
  <c r="I26" i="1"/>
  <c r="I24" i="1"/>
  <c r="I22" i="1"/>
  <c r="I21" i="1"/>
  <c r="I20" i="1"/>
  <c r="I14" i="1"/>
  <c r="G50" i="1"/>
  <c r="G48" i="1"/>
  <c r="G46" i="1"/>
  <c r="G45" i="1"/>
  <c r="G43" i="1"/>
  <c r="G42" i="1"/>
  <c r="G41" i="1"/>
  <c r="G40" i="1"/>
  <c r="G38" i="1"/>
  <c r="G37" i="1"/>
  <c r="G35" i="1"/>
  <c r="G34" i="1"/>
  <c r="G33" i="1"/>
  <c r="G32" i="1"/>
  <c r="G31" i="1"/>
  <c r="G29" i="1"/>
  <c r="G28" i="1"/>
  <c r="G27" i="1"/>
  <c r="G26" i="1"/>
  <c r="G24" i="1"/>
  <c r="H51" i="1"/>
  <c r="H50" i="1"/>
  <c r="H48" i="1"/>
  <c r="H46" i="1"/>
  <c r="H45" i="1"/>
  <c r="H43" i="1"/>
  <c r="H42" i="1"/>
  <c r="H41" i="1"/>
  <c r="H40" i="1"/>
  <c r="H38" i="1"/>
  <c r="H37" i="1"/>
  <c r="H35" i="1"/>
  <c r="H34" i="1"/>
  <c r="H33" i="1"/>
  <c r="H32" i="1"/>
  <c r="H31" i="1"/>
  <c r="H29" i="1"/>
  <c r="H28" i="1"/>
  <c r="H27" i="1"/>
  <c r="H26" i="1"/>
  <c r="H24" i="1"/>
  <c r="H22" i="1"/>
  <c r="H21" i="1"/>
  <c r="H20" i="1"/>
  <c r="H16" i="1"/>
  <c r="H14" i="1"/>
  <c r="F51" i="1"/>
  <c r="F50" i="1"/>
  <c r="F48" i="1"/>
  <c r="F46" i="1"/>
  <c r="F45" i="1"/>
  <c r="F43" i="1"/>
  <c r="F42" i="1"/>
  <c r="F41" i="1"/>
  <c r="F40" i="1"/>
  <c r="F38" i="1"/>
  <c r="F37" i="1"/>
  <c r="F35" i="1"/>
  <c r="F34" i="1"/>
  <c r="F33" i="1"/>
  <c r="F32" i="1"/>
  <c r="F31" i="1"/>
  <c r="F29" i="1"/>
  <c r="F28" i="1"/>
  <c r="F27" i="1"/>
  <c r="F26" i="1"/>
  <c r="F24" i="1"/>
  <c r="F22" i="1"/>
  <c r="F21" i="1"/>
  <c r="F20" i="1"/>
  <c r="F16" i="1"/>
  <c r="F14" i="1"/>
  <c r="H17" i="1" l="1"/>
  <c r="F17" i="1"/>
  <c r="C49" i="1"/>
  <c r="K19" i="1" l="1"/>
  <c r="J19" i="1"/>
  <c r="E19" i="1"/>
  <c r="D19" i="1"/>
  <c r="C19" i="1"/>
  <c r="I19" i="1" l="1"/>
  <c r="H19" i="1"/>
  <c r="F19" i="1"/>
  <c r="D47" i="1"/>
  <c r="E47" i="1"/>
  <c r="J47" i="1"/>
  <c r="K47" i="1"/>
  <c r="C47" i="1"/>
  <c r="D44" i="1"/>
  <c r="E44" i="1"/>
  <c r="J44" i="1"/>
  <c r="K44" i="1"/>
  <c r="C44" i="1"/>
  <c r="D39" i="1"/>
  <c r="E39" i="1"/>
  <c r="J39" i="1"/>
  <c r="K39" i="1"/>
  <c r="C39" i="1"/>
  <c r="D36" i="1"/>
  <c r="E36" i="1"/>
  <c r="J36" i="1"/>
  <c r="K36" i="1"/>
  <c r="C36" i="1"/>
  <c r="D30" i="1"/>
  <c r="E30" i="1"/>
  <c r="J30" i="1"/>
  <c r="K30" i="1"/>
  <c r="C30" i="1"/>
  <c r="E25" i="1"/>
  <c r="J25" i="1"/>
  <c r="K25" i="1"/>
  <c r="C25" i="1"/>
  <c r="D7" i="1"/>
  <c r="E7" i="1"/>
  <c r="J7" i="1"/>
  <c r="K7" i="1"/>
  <c r="C7" i="1"/>
  <c r="C52" i="1" l="1"/>
  <c r="I36" i="1"/>
  <c r="F36" i="1"/>
  <c r="G36" i="1"/>
  <c r="H36" i="1"/>
  <c r="F25" i="1"/>
  <c r="H25" i="1"/>
  <c r="I25" i="1"/>
  <c r="G25" i="1"/>
  <c r="H30" i="1"/>
  <c r="G30" i="1"/>
  <c r="F30" i="1"/>
  <c r="I30" i="1"/>
  <c r="G47" i="1"/>
  <c r="H47" i="1"/>
  <c r="F47" i="1"/>
  <c r="I47" i="1"/>
  <c r="F49" i="1"/>
  <c r="G49" i="1"/>
  <c r="H49" i="1"/>
  <c r="D52" i="1"/>
  <c r="G39" i="1"/>
  <c r="I39" i="1"/>
  <c r="H39" i="1"/>
  <c r="F39" i="1"/>
  <c r="I44" i="1"/>
  <c r="F44" i="1"/>
  <c r="G44" i="1"/>
  <c r="H44" i="1"/>
  <c r="I7" i="1"/>
  <c r="H7" i="1"/>
  <c r="G7" i="1"/>
  <c r="F7" i="1"/>
  <c r="E52" i="1"/>
  <c r="J52" i="1"/>
  <c r="K52" i="1"/>
  <c r="G52" i="1" l="1"/>
  <c r="F52" i="1"/>
  <c r="I52" i="1"/>
  <c r="H52" i="1"/>
</calcChain>
</file>

<file path=xl/sharedStrings.xml><?xml version="1.0" encoding="utf-8"?>
<sst xmlns="http://schemas.openxmlformats.org/spreadsheetml/2006/main" count="117" uniqueCount="106">
  <si>
    <t>Код</t>
  </si>
  <si>
    <t>Наименование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</si>
  <si>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</si>
  <si>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</si>
  <si>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</si>
  <si>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</si>
  <si>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</si>
  <si>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</si>
  <si>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</si>
  <si>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</si>
  <si>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</si>
  <si>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</si>
  <si>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</si>
  <si>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</si>
  <si>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</si>
  <si>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</si>
  <si>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</si>
  <si>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</si>
  <si>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</si>
  <si>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</si>
  <si>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</si>
  <si>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</si>
  <si>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</si>
  <si>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</si>
  <si>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</si>
  <si>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</si>
  <si>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</si>
  <si>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</si>
  <si>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</si>
  <si>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</si>
  <si>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</si>
  <si>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</si>
  <si>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</si>
  <si>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</si>
  <si>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</si>
  <si>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</si>
  <si>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</si>
  <si>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</si>
  <si>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</si>
  <si>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</si>
  <si>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</si>
  <si>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(тыс. рублей)</t>
  </si>
  <si>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</si>
  <si>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</si>
  <si>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</si>
  <si>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</si>
  <si>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</si>
  <si>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</si>
  <si>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</si>
  <si>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</si>
  <si>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</si>
  <si>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0203</t>
  </si>
  <si>
    <t>0300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</si>
  <si>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</si>
  <si>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</si>
  <si>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</si>
  <si>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</si>
  <si>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</si>
  <si>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</si>
  <si>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</si>
  <si>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</si>
  <si>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</si>
  <si>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</si>
  <si>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</si>
  <si>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</si>
  <si>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</si>
  <si>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</si>
  <si>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</si>
  <si>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</si>
  <si>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</si>
  <si>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</si>
  <si>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</si>
  <si>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</si>
  <si>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</si>
  <si>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</si>
  <si>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</si>
  <si>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</si>
  <si>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</si>
  <si>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1102</t>
  </si>
  <si>
    <t>1200</t>
  </si>
  <si>
    <t>1202</t>
  </si>
  <si>
    <t>1400</t>
  </si>
  <si>
    <t>1401</t>
  </si>
  <si>
    <t>МЕЖБЮДЖЕТНЫЕ ТРАНСФЕРТЫ ОБЩЕГО ХАРАКТЕРА БЮДЖЕТАМ БЮДЖЕТНОЙ СИСТЕМЫ РОССИЙСКОЙ ФЕДЕРАЦИИ</t>
  </si>
  <si>
    <t>Всего расходов</t>
  </si>
  <si>
    <t>1101</t>
  </si>
  <si>
    <t>Физическая культура</t>
  </si>
  <si>
    <t>Молодежная политика и оздоровление детей</t>
  </si>
  <si>
    <t>1403</t>
  </si>
  <si>
    <t>Прочие межбюджетные трансферты общего характера</t>
  </si>
  <si>
    <t>Прогноз</t>
  </si>
  <si>
    <t>тыс. руб.</t>
  </si>
  <si>
    <t>%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</si>
  <si>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</si>
  <si>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</si>
  <si>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-</t>
  </si>
  <si>
    <t>2025 год</t>
  </si>
  <si>
    <t>Аналитические данные о расходах бюджета Партизанского муниципального округа по разделам и подразделам классификации расходов</t>
  </si>
  <si>
    <t>2026 год</t>
  </si>
  <si>
    <t>Факт за 
2023 год</t>
  </si>
  <si>
    <t>Уточненный план за 2024 год</t>
  </si>
  <si>
    <t>Сравнение
2025 с 2023</t>
  </si>
  <si>
    <t>Сравнение
2025 с 2024</t>
  </si>
  <si>
    <t>2027 год</t>
  </si>
  <si>
    <t>0410</t>
  </si>
  <si>
    <t>Связь и 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</si>
</sst>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6" fillId="3" borderId="2">
      <alignment horizontal="right" vertical="top" shrinkToFit="1"/>
    </xf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justify" wrapText="1"/>
    </xf>
    <xf numFmtId="49" fontId="1" fillId="0" borderId="2" xfId="0" applyNumberFormat="1" applyFont="1" applyFill="1" applyBorder="1" applyAlignment="1">
      <alignment horizontal="justify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top"/>
    </xf>
    <xf numFmtId="4" fontId="4" fillId="2" borderId="2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4" fontId="1" fillId="2" borderId="0" xfId="0" applyNumberFormat="1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2">
    <cellStyle name="xl63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&#1044;&#1051;&#1071;%20&#1043;&#1056;&#1040;&#1046;&#1044;&#1040;&#1053;/&#1041;&#1070;&#1044;&#1046;&#1045;&#1058;%202023%20&#1075;&#1086;&#1076;/&#1054;&#1090;&#1095;&#1077;&#1090;%20&#1086;&#1073;%20&#1080;&#1089;&#1087;&#1086;&#1083;&#1085;&#1077;&#1085;&#1080;&#1080;%20&#1073;&#1102;&#1076;&#1078;&#1077;&#1090;&#1072;%20&#1079;&#1072;%202023%20&#1075;&#1086;&#1076;/&#1057;&#1074;&#1077;&#1076;&#1077;&#1085;&#1080;&#1103;%20&#1086;%20&#1092;&#1072;&#1082;&#1090;&#1080;&#1095;&#1077;&#1089;&#1082;&#1080;%20&#1087;&#1088;&#1086;&#1080;&#1079;&#1074;&#1077;&#1076;&#1077;&#1085;&#1085;&#1099;&#1093;%20&#1088;&#1072;&#1089;&#1093;&#1086;&#1076;&#1072;&#1093;%20&#1087;&#1086;%20&#1088;&#1072;&#1079;&#1076;&#1077;&#1083;&#1072;&#1084;%20&#1080;%20&#1087;&#1086;&#1076;&#1088;&#1072;&#1079;&#1076;&#1077;&#1083;&#1072;&#1084;%20&#1082;&#1083;&#1072;&#1089;&#1089;&#1080;&#1092;&#1080;&#1082;&#1072;&#1094;&#1080;&#1080;%20&#1088;&#1072;&#1089;&#1093;&#1086;&#1076;&#1086;&#1074;%20&#1073;&#1102;&#1076;&#1078;&#1077;&#1090;&#1086;&#107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4" sqref="G24"/>
    </sheetView>
  </sheetViews>
  <sheetFormatPr defaultColWidth="9.140625" defaultRowHeight="15.75" x14ac:dyDescent="0.25"/>
  <cols>
    <col min="1" max="1" width="6.42578125" style="1" customWidth="1"/>
    <col min="2" max="2" width="65.140625" style="1" customWidth="1"/>
    <col min="3" max="3" width="16.28515625" style="12" customWidth="1"/>
    <col min="4" max="4" width="16.28515625" style="1" customWidth="1"/>
    <col min="5" max="6" width="16.28515625" style="12" customWidth="1"/>
    <col min="7" max="7" width="13" style="12" customWidth="1"/>
    <col min="8" max="8" width="16.28515625" style="12" customWidth="1"/>
    <col min="9" max="9" width="13" style="12" customWidth="1"/>
    <col min="10" max="10" width="16" style="12" customWidth="1"/>
    <col min="11" max="11" width="15.42578125" style="12" customWidth="1"/>
    <col min="12" max="16384" width="9.140625" style="1"/>
  </cols>
  <sheetData>
    <row r="1" spans="1:11" ht="39.75" customHeight="1" x14ac:dyDescent="0.25">
      <c r="A1" s="23" t="s">
        <v>97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x14ac:dyDescent="0.25">
      <c r="K3" s="21" t="s">
        <v>41</v>
      </c>
    </row>
    <row r="4" spans="1:11" ht="33" customHeight="1" x14ac:dyDescent="0.25">
      <c r="A4" s="25" t="s">
        <v>0</v>
      </c>
      <c r="B4" s="25" t="s">
        <v>1</v>
      </c>
      <c r="C4" s="26" t="s">
        <v>99</v>
      </c>
      <c r="D4" s="25" t="s">
        <v>100</v>
      </c>
      <c r="E4" s="19" t="s">
        <v>90</v>
      </c>
      <c r="F4" s="27" t="s">
        <v>101</v>
      </c>
      <c r="G4" s="28"/>
      <c r="H4" s="27" t="s">
        <v>102</v>
      </c>
      <c r="I4" s="28"/>
      <c r="J4" s="19" t="s">
        <v>90</v>
      </c>
      <c r="K4" s="19" t="s">
        <v>90</v>
      </c>
    </row>
    <row r="5" spans="1:11" x14ac:dyDescent="0.25">
      <c r="A5" s="25"/>
      <c r="B5" s="25"/>
      <c r="C5" s="26"/>
      <c r="D5" s="25"/>
      <c r="E5" s="20" t="s">
        <v>96</v>
      </c>
      <c r="F5" s="20" t="s">
        <v>91</v>
      </c>
      <c r="G5" s="20" t="s">
        <v>92</v>
      </c>
      <c r="H5" s="20" t="s">
        <v>91</v>
      </c>
      <c r="I5" s="20" t="s">
        <v>92</v>
      </c>
      <c r="J5" s="20" t="s">
        <v>98</v>
      </c>
      <c r="K5" s="20" t="s">
        <v>103</v>
      </c>
    </row>
    <row r="6" spans="1:11" x14ac:dyDescent="0.25">
      <c r="A6" s="2">
        <v>1</v>
      </c>
      <c r="B6" s="2">
        <v>2</v>
      </c>
      <c r="C6" s="13">
        <v>3</v>
      </c>
      <c r="D6" s="2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</row>
    <row r="7" spans="1:11" s="4" customFormat="1" x14ac:dyDescent="0.25">
      <c r="A7" s="8" t="s">
        <v>42</v>
      </c>
      <c r="B7" s="6" t="s">
        <v>2</v>
      </c>
      <c r="C7" s="14">
        <f>SUM(C8:C14)</f>
        <v>149684.19</v>
      </c>
      <c r="D7" s="10">
        <f>SUM(D8:D14)</f>
        <v>289035.46999999997</v>
      </c>
      <c r="E7" s="14">
        <f>SUM(E8:E14)</f>
        <v>341050.26</v>
      </c>
      <c r="F7" s="14">
        <f>E7-C7</f>
        <v>191366.07</v>
      </c>
      <c r="G7" s="14">
        <f>E7/C7*100</f>
        <v>227.84654812241695</v>
      </c>
      <c r="H7" s="14">
        <f>E7-D7</f>
        <v>52014.790000000037</v>
      </c>
      <c r="I7" s="14">
        <f>E7/D7*100</f>
        <v>117.99598852002491</v>
      </c>
      <c r="J7" s="14">
        <f>SUM(J8:J14)</f>
        <v>346714.41000000003</v>
      </c>
      <c r="K7" s="14">
        <f>SUM(K8:K14)</f>
        <v>357900.96</v>
      </c>
    </row>
    <row r="8" spans="1:11" ht="31.5" x14ac:dyDescent="0.25">
      <c r="A8" s="9" t="s">
        <v>43</v>
      </c>
      <c r="B8" s="7" t="s">
        <v>3</v>
      </c>
      <c r="C8" s="15">
        <v>1299.43</v>
      </c>
      <c r="D8" s="11">
        <v>3762.91</v>
      </c>
      <c r="E8" s="15">
        <v>3282.42</v>
      </c>
      <c r="F8" s="14">
        <f t="shared" ref="F8:F52" si="0">E8-C8</f>
        <v>1982.99</v>
      </c>
      <c r="G8" s="14">
        <f t="shared" ref="G8:G52" si="1">E8/C8*100</f>
        <v>252.6046035569442</v>
      </c>
      <c r="H8" s="14">
        <f t="shared" ref="H8:H52" si="2">E8-D8</f>
        <v>-480.48999999999978</v>
      </c>
      <c r="I8" s="14">
        <f t="shared" ref="I8:I52" si="3">E8/D8*100</f>
        <v>87.230893111979839</v>
      </c>
      <c r="J8" s="15">
        <v>3425.88</v>
      </c>
      <c r="K8" s="15">
        <v>3562.91</v>
      </c>
    </row>
    <row r="9" spans="1:11" ht="47.25" x14ac:dyDescent="0.25">
      <c r="A9" s="9" t="s">
        <v>44</v>
      </c>
      <c r="B9" s="7" t="s">
        <v>4</v>
      </c>
      <c r="C9" s="15">
        <v>7924.25</v>
      </c>
      <c r="D9" s="11">
        <v>8350.7000000000007</v>
      </c>
      <c r="E9" s="15">
        <v>8614.17</v>
      </c>
      <c r="F9" s="14">
        <f t="shared" si="0"/>
        <v>689.92000000000007</v>
      </c>
      <c r="G9" s="14">
        <f t="shared" si="1"/>
        <v>108.70643909518252</v>
      </c>
      <c r="H9" s="14">
        <f t="shared" si="2"/>
        <v>263.46999999999935</v>
      </c>
      <c r="I9" s="14">
        <f t="shared" si="3"/>
        <v>103.1550648448633</v>
      </c>
      <c r="J9" s="15">
        <v>8699.85</v>
      </c>
      <c r="K9" s="15">
        <v>8810.31</v>
      </c>
    </row>
    <row r="10" spans="1:11" ht="47.25" x14ac:dyDescent="0.25">
      <c r="A10" s="9" t="s">
        <v>45</v>
      </c>
      <c r="B10" s="7" t="s">
        <v>5</v>
      </c>
      <c r="C10" s="15">
        <v>66123.38</v>
      </c>
      <c r="D10" s="11">
        <v>110857.97</v>
      </c>
      <c r="E10" s="15">
        <v>132014.71</v>
      </c>
      <c r="F10" s="14">
        <f t="shared" si="0"/>
        <v>65891.329999999987</v>
      </c>
      <c r="G10" s="14">
        <f t="shared" si="1"/>
        <v>199.64906512643483</v>
      </c>
      <c r="H10" s="14">
        <f t="shared" si="2"/>
        <v>21156.739999999991</v>
      </c>
      <c r="I10" s="14">
        <f t="shared" si="3"/>
        <v>119.08454574804139</v>
      </c>
      <c r="J10" s="15">
        <v>137725.46</v>
      </c>
      <c r="K10" s="15">
        <v>143180.72</v>
      </c>
    </row>
    <row r="11" spans="1:11" x14ac:dyDescent="0.25">
      <c r="A11" s="9" t="s">
        <v>46</v>
      </c>
      <c r="B11" s="7" t="s">
        <v>6</v>
      </c>
      <c r="C11" s="15">
        <v>6.08</v>
      </c>
      <c r="D11" s="11">
        <v>23.8</v>
      </c>
      <c r="E11" s="15">
        <v>25.95</v>
      </c>
      <c r="F11" s="14">
        <f t="shared" si="0"/>
        <v>19.869999999999997</v>
      </c>
      <c r="G11" s="14">
        <f t="shared" si="1"/>
        <v>426.80921052631572</v>
      </c>
      <c r="H11" s="14">
        <f t="shared" si="2"/>
        <v>2.1499999999999986</v>
      </c>
      <c r="I11" s="14">
        <f t="shared" si="3"/>
        <v>109.03361344537814</v>
      </c>
      <c r="J11" s="15">
        <v>320.76</v>
      </c>
      <c r="K11" s="15">
        <v>25.95</v>
      </c>
    </row>
    <row r="12" spans="1:11" ht="47.25" x14ac:dyDescent="0.25">
      <c r="A12" s="9" t="s">
        <v>47</v>
      </c>
      <c r="B12" s="7" t="s">
        <v>7</v>
      </c>
      <c r="C12" s="15">
        <v>15621.11</v>
      </c>
      <c r="D12" s="11">
        <v>19946.419999999998</v>
      </c>
      <c r="E12" s="15">
        <v>22209.98</v>
      </c>
      <c r="F12" s="14">
        <f t="shared" si="0"/>
        <v>6588.869999999999</v>
      </c>
      <c r="G12" s="14">
        <f t="shared" si="1"/>
        <v>142.17926895079799</v>
      </c>
      <c r="H12" s="14">
        <f t="shared" si="2"/>
        <v>2263.5600000000013</v>
      </c>
      <c r="I12" s="14">
        <f t="shared" si="3"/>
        <v>111.34820183270983</v>
      </c>
      <c r="J12" s="15">
        <v>22995.759999999998</v>
      </c>
      <c r="K12" s="15">
        <v>23696.82</v>
      </c>
    </row>
    <row r="13" spans="1:11" x14ac:dyDescent="0.25">
      <c r="A13" s="9" t="s">
        <v>48</v>
      </c>
      <c r="B13" s="7" t="s">
        <v>8</v>
      </c>
      <c r="C13" s="15">
        <v>0</v>
      </c>
      <c r="D13" s="11">
        <v>4125.2700000000004</v>
      </c>
      <c r="E13" s="15">
        <v>27000</v>
      </c>
      <c r="F13" s="14">
        <f t="shared" si="0"/>
        <v>27000</v>
      </c>
      <c r="G13" s="14" t="s">
        <v>95</v>
      </c>
      <c r="H13" s="14">
        <f t="shared" si="2"/>
        <v>22874.73</v>
      </c>
      <c r="I13" s="14">
        <f t="shared" si="3"/>
        <v>654.50261437433176</v>
      </c>
      <c r="J13" s="15">
        <v>27000</v>
      </c>
      <c r="K13" s="15">
        <v>27000</v>
      </c>
    </row>
    <row r="14" spans="1:11" x14ac:dyDescent="0.25">
      <c r="A14" s="9" t="s">
        <v>49</v>
      </c>
      <c r="B14" s="7" t="s">
        <v>9</v>
      </c>
      <c r="C14" s="15">
        <v>58709.94</v>
      </c>
      <c r="D14" s="11">
        <v>141968.4</v>
      </c>
      <c r="E14" s="15">
        <v>147903.03</v>
      </c>
      <c r="F14" s="14">
        <f t="shared" si="0"/>
        <v>89193.09</v>
      </c>
      <c r="G14" s="14">
        <f t="shared" si="1"/>
        <v>251.92161668024187</v>
      </c>
      <c r="H14" s="14">
        <f t="shared" si="2"/>
        <v>5934.6300000000047</v>
      </c>
      <c r="I14" s="14">
        <f t="shared" si="3"/>
        <v>104.18024715359194</v>
      </c>
      <c r="J14" s="15">
        <v>146546.70000000001</v>
      </c>
      <c r="K14" s="15">
        <v>151624.25</v>
      </c>
    </row>
    <row r="15" spans="1:11" s="4" customFormat="1" x14ac:dyDescent="0.25">
      <c r="A15" s="8" t="s">
        <v>50</v>
      </c>
      <c r="B15" s="6" t="s">
        <v>10</v>
      </c>
      <c r="C15" s="14">
        <f>C16</f>
        <v>0</v>
      </c>
      <c r="D15" s="14">
        <f t="shared" ref="D15:E15" si="4">D16</f>
        <v>2395.0300000000002</v>
      </c>
      <c r="E15" s="14">
        <f t="shared" si="4"/>
        <v>2637.42</v>
      </c>
      <c r="F15" s="14">
        <f t="shared" si="0"/>
        <v>2637.42</v>
      </c>
      <c r="G15" s="14" t="s">
        <v>95</v>
      </c>
      <c r="H15" s="14">
        <f t="shared" si="2"/>
        <v>242.38999999999987</v>
      </c>
      <c r="I15" s="14">
        <f t="shared" si="3"/>
        <v>110.12054128758304</v>
      </c>
      <c r="J15" s="14">
        <f t="shared" ref="J15" si="5">J16</f>
        <v>2887.14</v>
      </c>
      <c r="K15" s="14">
        <f t="shared" ref="K15" si="6">K16</f>
        <v>2887.14</v>
      </c>
    </row>
    <row r="16" spans="1:11" x14ac:dyDescent="0.25">
      <c r="A16" s="9" t="s">
        <v>51</v>
      </c>
      <c r="B16" s="7" t="s">
        <v>11</v>
      </c>
      <c r="C16" s="15">
        <v>0</v>
      </c>
      <c r="D16" s="11">
        <v>2395.0300000000002</v>
      </c>
      <c r="E16" s="15">
        <v>2637.42</v>
      </c>
      <c r="F16" s="14">
        <f t="shared" si="0"/>
        <v>2637.42</v>
      </c>
      <c r="G16" s="14" t="s">
        <v>95</v>
      </c>
      <c r="H16" s="14">
        <f t="shared" si="2"/>
        <v>242.38999999999987</v>
      </c>
      <c r="I16" s="14">
        <f t="shared" si="3"/>
        <v>110.12054128758304</v>
      </c>
      <c r="J16" s="15">
        <v>2887.14</v>
      </c>
      <c r="K16" s="15">
        <v>2887.14</v>
      </c>
    </row>
    <row r="17" spans="1:11" s="4" customFormat="1" ht="31.5" x14ac:dyDescent="0.25">
      <c r="A17" s="8" t="s">
        <v>52</v>
      </c>
      <c r="B17" s="6" t="s">
        <v>12</v>
      </c>
      <c r="C17" s="14">
        <f>SUM(C18:C18)</f>
        <v>29949.31</v>
      </c>
      <c r="D17" s="14">
        <f>SUM(D18:D18)</f>
        <v>4500</v>
      </c>
      <c r="E17" s="14">
        <f>SUM(E18:E18)</f>
        <v>33948.050000000003</v>
      </c>
      <c r="F17" s="14">
        <f t="shared" ref="F17" si="7">E17-C17</f>
        <v>3998.7400000000016</v>
      </c>
      <c r="G17" s="14">
        <f t="shared" si="1"/>
        <v>113.35169324435188</v>
      </c>
      <c r="H17" s="14">
        <f t="shared" ref="H17" si="8">E17-D17</f>
        <v>29448.050000000003</v>
      </c>
      <c r="I17" s="14">
        <f t="shared" si="3"/>
        <v>754.40111111111116</v>
      </c>
      <c r="J17" s="14">
        <f>SUM(J18:J18)</f>
        <v>6476.59</v>
      </c>
      <c r="K17" s="14">
        <f>SUM(K18:K18)</f>
        <v>3000</v>
      </c>
    </row>
    <row r="18" spans="1:11" ht="31.5" x14ac:dyDescent="0.25">
      <c r="A18" s="9" t="s">
        <v>93</v>
      </c>
      <c r="B18" s="7" t="s">
        <v>94</v>
      </c>
      <c r="C18" s="15">
        <v>29949.31</v>
      </c>
      <c r="D18" s="11">
        <v>4500</v>
      </c>
      <c r="E18" s="15">
        <v>33948.050000000003</v>
      </c>
      <c r="F18" s="14">
        <f t="shared" ref="F18" si="9">E18-C18</f>
        <v>3998.7400000000016</v>
      </c>
      <c r="G18" s="14">
        <f t="shared" si="1"/>
        <v>113.35169324435188</v>
      </c>
      <c r="H18" s="14">
        <f t="shared" ref="H18" si="10">E18-D18</f>
        <v>29448.050000000003</v>
      </c>
      <c r="I18" s="14">
        <f t="shared" si="3"/>
        <v>754.40111111111116</v>
      </c>
      <c r="J18" s="15">
        <v>6476.59</v>
      </c>
      <c r="K18" s="15">
        <v>3000</v>
      </c>
    </row>
    <row r="19" spans="1:11" s="4" customFormat="1" x14ac:dyDescent="0.25">
      <c r="A19" s="8" t="s">
        <v>53</v>
      </c>
      <c r="B19" s="6" t="s">
        <v>13</v>
      </c>
      <c r="C19" s="14">
        <f>SUM(C20:C24)</f>
        <v>54602.21</v>
      </c>
      <c r="D19" s="10">
        <f t="shared" ref="D19:K19" si="11">SUM(D20:D24)</f>
        <v>288789.57</v>
      </c>
      <c r="E19" s="14">
        <f t="shared" si="11"/>
        <v>57921.5</v>
      </c>
      <c r="F19" s="14">
        <f t="shared" si="0"/>
        <v>3319.2900000000009</v>
      </c>
      <c r="G19" s="14">
        <f t="shared" si="1"/>
        <v>106.0790396579186</v>
      </c>
      <c r="H19" s="14">
        <f t="shared" si="2"/>
        <v>-230868.07</v>
      </c>
      <c r="I19" s="14">
        <f t="shared" si="3"/>
        <v>20.056645397546731</v>
      </c>
      <c r="J19" s="14">
        <f t="shared" si="11"/>
        <v>46239.409999999996</v>
      </c>
      <c r="K19" s="14">
        <f t="shared" si="11"/>
        <v>47863.109999999993</v>
      </c>
    </row>
    <row r="20" spans="1:11" s="4" customFormat="1" x14ac:dyDescent="0.25">
      <c r="A20" s="9" t="s">
        <v>54</v>
      </c>
      <c r="B20" s="7" t="s">
        <v>14</v>
      </c>
      <c r="C20" s="15">
        <v>2900.82</v>
      </c>
      <c r="D20" s="11">
        <v>4946.13</v>
      </c>
      <c r="E20" s="15">
        <v>4946.13</v>
      </c>
      <c r="F20" s="14">
        <f t="shared" si="0"/>
        <v>2045.31</v>
      </c>
      <c r="G20" s="14">
        <f t="shared" si="1"/>
        <v>170.50799429126934</v>
      </c>
      <c r="H20" s="14">
        <f t="shared" si="2"/>
        <v>0</v>
      </c>
      <c r="I20" s="14">
        <f t="shared" si="3"/>
        <v>100</v>
      </c>
      <c r="J20" s="15">
        <v>4947.13</v>
      </c>
      <c r="K20" s="15">
        <v>4934.13</v>
      </c>
    </row>
    <row r="21" spans="1:11" x14ac:dyDescent="0.25">
      <c r="A21" s="9" t="s">
        <v>55</v>
      </c>
      <c r="B21" s="7" t="s">
        <v>15</v>
      </c>
      <c r="C21" s="15">
        <v>607.75</v>
      </c>
      <c r="D21" s="11">
        <v>4564.53</v>
      </c>
      <c r="E21" s="15">
        <v>13523.19</v>
      </c>
      <c r="F21" s="14">
        <f t="shared" si="0"/>
        <v>12915.44</v>
      </c>
      <c r="G21" s="14">
        <f t="shared" si="1"/>
        <v>2225.1238173591114</v>
      </c>
      <c r="H21" s="14">
        <f t="shared" si="2"/>
        <v>8958.66</v>
      </c>
      <c r="I21" s="14">
        <f t="shared" si="3"/>
        <v>296.26686646817967</v>
      </c>
      <c r="J21" s="15">
        <v>1637.9</v>
      </c>
      <c r="K21" s="15">
        <v>1584.6</v>
      </c>
    </row>
    <row r="22" spans="1:11" s="4" customFormat="1" x14ac:dyDescent="0.25">
      <c r="A22" s="9" t="s">
        <v>56</v>
      </c>
      <c r="B22" s="7" t="s">
        <v>16</v>
      </c>
      <c r="C22" s="15">
        <v>47943.64</v>
      </c>
      <c r="D22" s="11">
        <v>261639.67</v>
      </c>
      <c r="E22" s="15">
        <v>36073</v>
      </c>
      <c r="F22" s="14">
        <f t="shared" si="0"/>
        <v>-11870.64</v>
      </c>
      <c r="G22" s="14">
        <f t="shared" si="1"/>
        <v>75.2404281360364</v>
      </c>
      <c r="H22" s="14">
        <f t="shared" si="2"/>
        <v>-225566.67</v>
      </c>
      <c r="I22" s="14">
        <f t="shared" si="3"/>
        <v>13.787282333753135</v>
      </c>
      <c r="J22" s="15">
        <v>37758</v>
      </c>
      <c r="K22" s="15">
        <v>39448</v>
      </c>
    </row>
    <row r="23" spans="1:11" s="4" customFormat="1" x14ac:dyDescent="0.25">
      <c r="A23" s="9" t="s">
        <v>104</v>
      </c>
      <c r="B23" s="7" t="s">
        <v>105</v>
      </c>
      <c r="C23" s="15">
        <v>0</v>
      </c>
      <c r="D23" s="11">
        <v>9620</v>
      </c>
      <c r="E23" s="15">
        <v>0</v>
      </c>
      <c r="F23" s="14">
        <f t="shared" si="0"/>
        <v>0</v>
      </c>
      <c r="G23" s="14" t="s">
        <v>95</v>
      </c>
      <c r="H23" s="14">
        <f t="shared" si="2"/>
        <v>-9620</v>
      </c>
      <c r="I23" s="14">
        <f t="shared" si="3"/>
        <v>0</v>
      </c>
      <c r="J23" s="15">
        <v>0</v>
      </c>
      <c r="K23" s="15">
        <v>0</v>
      </c>
    </row>
    <row r="24" spans="1:11" x14ac:dyDescent="0.25">
      <c r="A24" s="9" t="s">
        <v>57</v>
      </c>
      <c r="B24" s="7" t="s">
        <v>17</v>
      </c>
      <c r="C24" s="15">
        <v>3150</v>
      </c>
      <c r="D24" s="11">
        <v>8019.24</v>
      </c>
      <c r="E24" s="15">
        <v>3379.18</v>
      </c>
      <c r="F24" s="14">
        <f t="shared" si="0"/>
        <v>229.17999999999984</v>
      </c>
      <c r="G24" s="14">
        <f t="shared" si="1"/>
        <v>107.27555555555554</v>
      </c>
      <c r="H24" s="14">
        <f t="shared" si="2"/>
        <v>-4640.0599999999995</v>
      </c>
      <c r="I24" s="14">
        <f t="shared" si="3"/>
        <v>42.138407130850304</v>
      </c>
      <c r="J24" s="15">
        <v>1896.38</v>
      </c>
      <c r="K24" s="15">
        <v>1896.38</v>
      </c>
    </row>
    <row r="25" spans="1:11" s="4" customFormat="1" x14ac:dyDescent="0.25">
      <c r="A25" s="8" t="s">
        <v>58</v>
      </c>
      <c r="B25" s="6" t="s">
        <v>18</v>
      </c>
      <c r="C25" s="14">
        <f>SUM(C26:C29)</f>
        <v>51128.32</v>
      </c>
      <c r="D25" s="14">
        <f>SUM(D26:D29)</f>
        <v>155282.31</v>
      </c>
      <c r="E25" s="14">
        <f>SUM(E26:E29)</f>
        <v>42518.99</v>
      </c>
      <c r="F25" s="14">
        <f t="shared" si="0"/>
        <v>-8609.3300000000017</v>
      </c>
      <c r="G25" s="14">
        <f t="shared" si="1"/>
        <v>83.161328203234532</v>
      </c>
      <c r="H25" s="14">
        <f t="shared" si="2"/>
        <v>-112763.32</v>
      </c>
      <c r="I25" s="14">
        <f t="shared" si="3"/>
        <v>27.381734596812734</v>
      </c>
      <c r="J25" s="14">
        <f>SUM(J26:J29)</f>
        <v>38512.230000000003</v>
      </c>
      <c r="K25" s="14">
        <f>SUM(K26:K29)</f>
        <v>32112.240000000002</v>
      </c>
    </row>
    <row r="26" spans="1:11" x14ac:dyDescent="0.25">
      <c r="A26" s="9" t="s">
        <v>59</v>
      </c>
      <c r="B26" s="7" t="s">
        <v>19</v>
      </c>
      <c r="C26" s="15">
        <v>7996.3</v>
      </c>
      <c r="D26" s="11">
        <v>14626.24</v>
      </c>
      <c r="E26" s="15">
        <v>2200</v>
      </c>
      <c r="F26" s="14">
        <f t="shared" si="0"/>
        <v>-5796.3</v>
      </c>
      <c r="G26" s="14">
        <f t="shared" si="1"/>
        <v>27.512724635143755</v>
      </c>
      <c r="H26" s="14">
        <f t="shared" si="2"/>
        <v>-12426.24</v>
      </c>
      <c r="I26" s="14">
        <f t="shared" si="3"/>
        <v>15.04145973264489</v>
      </c>
      <c r="J26" s="15">
        <v>2200</v>
      </c>
      <c r="K26" s="15">
        <v>2200</v>
      </c>
    </row>
    <row r="27" spans="1:11" x14ac:dyDescent="0.25">
      <c r="A27" s="9" t="s">
        <v>60</v>
      </c>
      <c r="B27" s="7" t="s">
        <v>20</v>
      </c>
      <c r="C27" s="15">
        <v>36006.61</v>
      </c>
      <c r="D27" s="11">
        <v>43677.73</v>
      </c>
      <c r="E27" s="15">
        <v>23953.94</v>
      </c>
      <c r="F27" s="14">
        <f t="shared" si="0"/>
        <v>-12052.670000000002</v>
      </c>
      <c r="G27" s="14">
        <f t="shared" si="1"/>
        <v>66.526507216313888</v>
      </c>
      <c r="H27" s="14">
        <f t="shared" si="2"/>
        <v>-19723.790000000005</v>
      </c>
      <c r="I27" s="14">
        <f t="shared" si="3"/>
        <v>54.842456327286236</v>
      </c>
      <c r="J27" s="15">
        <v>5700</v>
      </c>
      <c r="K27" s="15">
        <v>0</v>
      </c>
    </row>
    <row r="28" spans="1:11" x14ac:dyDescent="0.25">
      <c r="A28" s="9" t="s">
        <v>61</v>
      </c>
      <c r="B28" s="7" t="s">
        <v>21</v>
      </c>
      <c r="C28" s="15">
        <v>7125.31</v>
      </c>
      <c r="D28" s="11">
        <v>96978.2</v>
      </c>
      <c r="E28" s="15">
        <v>16364.9</v>
      </c>
      <c r="F28" s="14">
        <f t="shared" si="0"/>
        <v>9239.59</v>
      </c>
      <c r="G28" s="14">
        <f t="shared" si="1"/>
        <v>229.6728142354508</v>
      </c>
      <c r="H28" s="14">
        <f t="shared" si="2"/>
        <v>-80613.3</v>
      </c>
      <c r="I28" s="14">
        <f t="shared" si="3"/>
        <v>16.874823413921892</v>
      </c>
      <c r="J28" s="15">
        <v>30612.080000000002</v>
      </c>
      <c r="K28" s="15">
        <v>29912.080000000002</v>
      </c>
    </row>
    <row r="29" spans="1:11" x14ac:dyDescent="0.25">
      <c r="A29" s="9" t="s">
        <v>62</v>
      </c>
      <c r="B29" s="7" t="s">
        <v>22</v>
      </c>
      <c r="C29" s="15">
        <v>0.1</v>
      </c>
      <c r="D29" s="11">
        <v>0.14000000000000001</v>
      </c>
      <c r="E29" s="15">
        <v>0.15</v>
      </c>
      <c r="F29" s="14">
        <f t="shared" si="0"/>
        <v>4.9999999999999989E-2</v>
      </c>
      <c r="G29" s="14">
        <f t="shared" si="1"/>
        <v>149.99999999999997</v>
      </c>
      <c r="H29" s="14">
        <f t="shared" si="2"/>
        <v>9.9999999999999811E-3</v>
      </c>
      <c r="I29" s="14">
        <f t="shared" si="3"/>
        <v>107.14285714285714</v>
      </c>
      <c r="J29" s="15">
        <v>0.15</v>
      </c>
      <c r="K29" s="15">
        <v>0.16</v>
      </c>
    </row>
    <row r="30" spans="1:11" s="4" customFormat="1" x14ac:dyDescent="0.25">
      <c r="A30" s="8" t="s">
        <v>63</v>
      </c>
      <c r="B30" s="6" t="s">
        <v>23</v>
      </c>
      <c r="C30" s="14">
        <f>SUM(C31:C35)</f>
        <v>912733.3</v>
      </c>
      <c r="D30" s="10">
        <f t="shared" ref="D30:K30" si="12">SUM(D31:D35)</f>
        <v>1113010.72</v>
      </c>
      <c r="E30" s="14">
        <f t="shared" si="12"/>
        <v>1196379.5299999998</v>
      </c>
      <c r="F30" s="14">
        <f t="shared" si="0"/>
        <v>283646.22999999975</v>
      </c>
      <c r="G30" s="14">
        <f t="shared" si="1"/>
        <v>131.07657297043943</v>
      </c>
      <c r="H30" s="14">
        <f t="shared" si="2"/>
        <v>83368.809999999823</v>
      </c>
      <c r="I30" s="14">
        <f t="shared" si="3"/>
        <v>107.49038697488913</v>
      </c>
      <c r="J30" s="14">
        <f t="shared" si="12"/>
        <v>1273692.1400000001</v>
      </c>
      <c r="K30" s="14">
        <f t="shared" si="12"/>
        <v>1335679.0300000003</v>
      </c>
    </row>
    <row r="31" spans="1:11" s="4" customFormat="1" x14ac:dyDescent="0.25">
      <c r="A31" s="9" t="s">
        <v>64</v>
      </c>
      <c r="B31" s="7" t="s">
        <v>24</v>
      </c>
      <c r="C31" s="15">
        <v>218469</v>
      </c>
      <c r="D31" s="11">
        <v>256788.3</v>
      </c>
      <c r="E31" s="15">
        <v>268080.83</v>
      </c>
      <c r="F31" s="14">
        <f t="shared" si="0"/>
        <v>49611.830000000016</v>
      </c>
      <c r="G31" s="14">
        <f t="shared" si="1"/>
        <v>122.70886487327721</v>
      </c>
      <c r="H31" s="14">
        <f t="shared" si="2"/>
        <v>11292.530000000028</v>
      </c>
      <c r="I31" s="14">
        <f t="shared" si="3"/>
        <v>104.39760300605599</v>
      </c>
      <c r="J31" s="15">
        <v>282231.34999999998</v>
      </c>
      <c r="K31" s="15">
        <v>296967.08</v>
      </c>
    </row>
    <row r="32" spans="1:11" x14ac:dyDescent="0.25">
      <c r="A32" s="9" t="s">
        <v>65</v>
      </c>
      <c r="B32" s="7" t="s">
        <v>25</v>
      </c>
      <c r="C32" s="15">
        <v>593928.54</v>
      </c>
      <c r="D32" s="11">
        <v>731978.37</v>
      </c>
      <c r="E32" s="15">
        <v>794302.08</v>
      </c>
      <c r="F32" s="14">
        <f t="shared" si="0"/>
        <v>200373.53999999992</v>
      </c>
      <c r="G32" s="14">
        <f t="shared" si="1"/>
        <v>133.73697785258813</v>
      </c>
      <c r="H32" s="14">
        <f t="shared" si="2"/>
        <v>62323.709999999963</v>
      </c>
      <c r="I32" s="14">
        <f t="shared" si="3"/>
        <v>108.51441962690782</v>
      </c>
      <c r="J32" s="15">
        <v>858405.67</v>
      </c>
      <c r="K32" s="15">
        <v>898915.77</v>
      </c>
    </row>
    <row r="33" spans="1:11" x14ac:dyDescent="0.25">
      <c r="A33" s="9" t="s">
        <v>66</v>
      </c>
      <c r="B33" s="7" t="s">
        <v>26</v>
      </c>
      <c r="C33" s="15">
        <v>62973.06</v>
      </c>
      <c r="D33" s="11">
        <v>75701.77</v>
      </c>
      <c r="E33" s="15">
        <v>82752.429999999993</v>
      </c>
      <c r="F33" s="14">
        <f t="shared" si="0"/>
        <v>19779.369999999995</v>
      </c>
      <c r="G33" s="14">
        <f t="shared" si="1"/>
        <v>131.40925659321621</v>
      </c>
      <c r="H33" s="14">
        <f t="shared" si="2"/>
        <v>7050.6599999999889</v>
      </c>
      <c r="I33" s="14">
        <f t="shared" si="3"/>
        <v>109.31373203030785</v>
      </c>
      <c r="J33" s="15">
        <v>91081.77</v>
      </c>
      <c r="K33" s="15">
        <v>96511.85</v>
      </c>
    </row>
    <row r="34" spans="1:11" x14ac:dyDescent="0.25">
      <c r="A34" s="9" t="s">
        <v>67</v>
      </c>
      <c r="B34" s="7" t="s">
        <v>87</v>
      </c>
      <c r="C34" s="15">
        <v>614.51</v>
      </c>
      <c r="D34" s="11">
        <v>1138</v>
      </c>
      <c r="E34" s="15">
        <v>1776</v>
      </c>
      <c r="F34" s="14">
        <f t="shared" si="0"/>
        <v>1161.49</v>
      </c>
      <c r="G34" s="14">
        <f t="shared" si="1"/>
        <v>289.01075653772926</v>
      </c>
      <c r="H34" s="14">
        <f t="shared" si="2"/>
        <v>638</v>
      </c>
      <c r="I34" s="14">
        <f t="shared" si="3"/>
        <v>156.06326889279438</v>
      </c>
      <c r="J34" s="15">
        <v>241</v>
      </c>
      <c r="K34" s="15">
        <v>266</v>
      </c>
    </row>
    <row r="35" spans="1:11" s="4" customFormat="1" x14ac:dyDescent="0.25">
      <c r="A35" s="9" t="s">
        <v>68</v>
      </c>
      <c r="B35" s="7" t="s">
        <v>27</v>
      </c>
      <c r="C35" s="15">
        <v>36748.19</v>
      </c>
      <c r="D35" s="11">
        <v>47404.28</v>
      </c>
      <c r="E35" s="15">
        <v>49468.19</v>
      </c>
      <c r="F35" s="14">
        <f t="shared" si="0"/>
        <v>12720</v>
      </c>
      <c r="G35" s="14">
        <f t="shared" si="1"/>
        <v>134.61394969384887</v>
      </c>
      <c r="H35" s="14">
        <f t="shared" si="2"/>
        <v>2063.9100000000035</v>
      </c>
      <c r="I35" s="14">
        <f t="shared" si="3"/>
        <v>104.35384737411897</v>
      </c>
      <c r="J35" s="15">
        <v>41732.35</v>
      </c>
      <c r="K35" s="15">
        <v>43018.33</v>
      </c>
    </row>
    <row r="36" spans="1:11" s="4" customFormat="1" x14ac:dyDescent="0.25">
      <c r="A36" s="8" t="s">
        <v>69</v>
      </c>
      <c r="B36" s="6" t="s">
        <v>28</v>
      </c>
      <c r="C36" s="14">
        <f>SUM(C37:C38)</f>
        <v>74548.27</v>
      </c>
      <c r="D36" s="10">
        <f t="shared" ref="D36:K36" si="13">SUM(D37:D38)</f>
        <v>124193.86</v>
      </c>
      <c r="E36" s="14">
        <f t="shared" si="13"/>
        <v>137275.5</v>
      </c>
      <c r="F36" s="14">
        <f t="shared" si="0"/>
        <v>62727.229999999996</v>
      </c>
      <c r="G36" s="14">
        <f t="shared" si="1"/>
        <v>184.14310620487905</v>
      </c>
      <c r="H36" s="14">
        <f t="shared" si="2"/>
        <v>13081.64</v>
      </c>
      <c r="I36" s="14">
        <f t="shared" si="3"/>
        <v>110.53324214256645</v>
      </c>
      <c r="J36" s="14">
        <f t="shared" si="13"/>
        <v>142826.78</v>
      </c>
      <c r="K36" s="14">
        <f t="shared" si="13"/>
        <v>149177.06</v>
      </c>
    </row>
    <row r="37" spans="1:11" x14ac:dyDescent="0.25">
      <c r="A37" s="9" t="s">
        <v>70</v>
      </c>
      <c r="B37" s="7" t="s">
        <v>29</v>
      </c>
      <c r="C37" s="15">
        <v>43547.66</v>
      </c>
      <c r="D37" s="11">
        <v>77956.56</v>
      </c>
      <c r="E37" s="15">
        <v>82802.100000000006</v>
      </c>
      <c r="F37" s="14">
        <f t="shared" si="0"/>
        <v>39254.44</v>
      </c>
      <c r="G37" s="14">
        <f t="shared" si="1"/>
        <v>190.14133021154294</v>
      </c>
      <c r="H37" s="14">
        <f t="shared" si="2"/>
        <v>4845.5400000000081</v>
      </c>
      <c r="I37" s="14">
        <f t="shared" si="3"/>
        <v>106.2156924317851</v>
      </c>
      <c r="J37" s="15">
        <v>87556.56</v>
      </c>
      <c r="K37" s="15">
        <v>93375.46</v>
      </c>
    </row>
    <row r="38" spans="1:11" x14ac:dyDescent="0.25">
      <c r="A38" s="9" t="s">
        <v>71</v>
      </c>
      <c r="B38" s="7" t="s">
        <v>30</v>
      </c>
      <c r="C38" s="15">
        <v>31000.61</v>
      </c>
      <c r="D38" s="11">
        <v>46237.3</v>
      </c>
      <c r="E38" s="15">
        <v>54473.4</v>
      </c>
      <c r="F38" s="14">
        <f t="shared" si="0"/>
        <v>23472.79</v>
      </c>
      <c r="G38" s="14">
        <f t="shared" si="1"/>
        <v>175.71718750050402</v>
      </c>
      <c r="H38" s="14">
        <f t="shared" si="2"/>
        <v>8236.0999999999985</v>
      </c>
      <c r="I38" s="14">
        <f t="shared" si="3"/>
        <v>117.81267504806725</v>
      </c>
      <c r="J38" s="15">
        <v>55270.22</v>
      </c>
      <c r="K38" s="15">
        <v>55801.599999999999</v>
      </c>
    </row>
    <row r="39" spans="1:11" s="4" customFormat="1" x14ac:dyDescent="0.25">
      <c r="A39" s="8" t="s">
        <v>72</v>
      </c>
      <c r="B39" s="6" t="s">
        <v>31</v>
      </c>
      <c r="C39" s="14">
        <f>SUM(C40:C43)</f>
        <v>83697.960000000006</v>
      </c>
      <c r="D39" s="10">
        <f t="shared" ref="D39:K39" si="14">SUM(D40:D43)</f>
        <v>116954.73999999999</v>
      </c>
      <c r="E39" s="14">
        <f t="shared" si="14"/>
        <v>203331.02000000002</v>
      </c>
      <c r="F39" s="14">
        <f t="shared" si="0"/>
        <v>119633.06000000001</v>
      </c>
      <c r="G39" s="14">
        <f t="shared" si="1"/>
        <v>242.93426028543587</v>
      </c>
      <c r="H39" s="14">
        <f t="shared" si="2"/>
        <v>86376.280000000028</v>
      </c>
      <c r="I39" s="14">
        <f t="shared" si="3"/>
        <v>173.85445002058063</v>
      </c>
      <c r="J39" s="14">
        <f t="shared" si="14"/>
        <v>105234.48000000001</v>
      </c>
      <c r="K39" s="14">
        <f t="shared" si="14"/>
        <v>107404.54</v>
      </c>
    </row>
    <row r="40" spans="1:11" x14ac:dyDescent="0.25">
      <c r="A40" s="9" t="s">
        <v>73</v>
      </c>
      <c r="B40" s="7" t="s">
        <v>32</v>
      </c>
      <c r="C40" s="15">
        <v>5138.0600000000004</v>
      </c>
      <c r="D40" s="11">
        <v>8437.4699999999993</v>
      </c>
      <c r="E40" s="15">
        <v>8687.17</v>
      </c>
      <c r="F40" s="14">
        <f t="shared" si="0"/>
        <v>3549.1099999999997</v>
      </c>
      <c r="G40" s="14">
        <f t="shared" si="1"/>
        <v>169.07490375744928</v>
      </c>
      <c r="H40" s="14">
        <f t="shared" si="2"/>
        <v>249.70000000000073</v>
      </c>
      <c r="I40" s="14">
        <f t="shared" si="3"/>
        <v>102.95941792978228</v>
      </c>
      <c r="J40" s="15">
        <v>9034.66</v>
      </c>
      <c r="K40" s="15">
        <v>9303.01</v>
      </c>
    </row>
    <row r="41" spans="1:11" x14ac:dyDescent="0.25">
      <c r="A41" s="9" t="s">
        <v>74</v>
      </c>
      <c r="B41" s="7" t="s">
        <v>33</v>
      </c>
      <c r="C41" s="15">
        <v>10908.54</v>
      </c>
      <c r="D41" s="11">
        <v>10395.26</v>
      </c>
      <c r="E41" s="15">
        <v>7393.18</v>
      </c>
      <c r="F41" s="14">
        <f t="shared" si="0"/>
        <v>-3515.3600000000006</v>
      </c>
      <c r="G41" s="14">
        <f t="shared" si="1"/>
        <v>67.774239265749586</v>
      </c>
      <c r="H41" s="14">
        <f t="shared" si="2"/>
        <v>-3002.08</v>
      </c>
      <c r="I41" s="14">
        <f t="shared" si="3"/>
        <v>71.120683850139386</v>
      </c>
      <c r="J41" s="15">
        <v>1381.3</v>
      </c>
      <c r="K41" s="15">
        <v>1436.55</v>
      </c>
    </row>
    <row r="42" spans="1:11" s="4" customFormat="1" x14ac:dyDescent="0.25">
      <c r="A42" s="9" t="s">
        <v>75</v>
      </c>
      <c r="B42" s="7" t="s">
        <v>34</v>
      </c>
      <c r="C42" s="15">
        <v>66253.97</v>
      </c>
      <c r="D42" s="11">
        <v>96719.4</v>
      </c>
      <c r="E42" s="15">
        <v>185584.67</v>
      </c>
      <c r="F42" s="14">
        <f t="shared" si="0"/>
        <v>119330.70000000001</v>
      </c>
      <c r="G42" s="14">
        <f t="shared" si="1"/>
        <v>280.11101825294395</v>
      </c>
      <c r="H42" s="14">
        <f t="shared" si="2"/>
        <v>88865.270000000019</v>
      </c>
      <c r="I42" s="14">
        <f t="shared" si="3"/>
        <v>191.87946782134713</v>
      </c>
      <c r="J42" s="15">
        <v>93881.52</v>
      </c>
      <c r="K42" s="15">
        <v>95683.98</v>
      </c>
    </row>
    <row r="43" spans="1:11" x14ac:dyDescent="0.25">
      <c r="A43" s="9" t="s">
        <v>76</v>
      </c>
      <c r="B43" s="7" t="s">
        <v>35</v>
      </c>
      <c r="C43" s="15">
        <v>1397.39</v>
      </c>
      <c r="D43" s="11">
        <v>1402.61</v>
      </c>
      <c r="E43" s="15">
        <v>1666</v>
      </c>
      <c r="F43" s="14">
        <f t="shared" si="0"/>
        <v>268.6099999999999</v>
      </c>
      <c r="G43" s="14">
        <f t="shared" si="1"/>
        <v>119.22226436427911</v>
      </c>
      <c r="H43" s="14">
        <f t="shared" si="2"/>
        <v>263.3900000000001</v>
      </c>
      <c r="I43" s="14">
        <f t="shared" si="3"/>
        <v>118.77856282216726</v>
      </c>
      <c r="J43" s="15">
        <v>937</v>
      </c>
      <c r="K43" s="15">
        <v>981</v>
      </c>
    </row>
    <row r="44" spans="1:11" s="4" customFormat="1" x14ac:dyDescent="0.25">
      <c r="A44" s="8" t="s">
        <v>77</v>
      </c>
      <c r="B44" s="6" t="s">
        <v>36</v>
      </c>
      <c r="C44" s="14">
        <f>SUM(C45:C46)</f>
        <v>3863.7999999999997</v>
      </c>
      <c r="D44" s="10">
        <f>SUM(D45:D46)</f>
        <v>83763.350000000006</v>
      </c>
      <c r="E44" s="14">
        <f>SUM(E45:E46)</f>
        <v>129965.39</v>
      </c>
      <c r="F44" s="14">
        <f t="shared" si="0"/>
        <v>126101.59</v>
      </c>
      <c r="G44" s="14">
        <f t="shared" si="1"/>
        <v>3363.6676329002539</v>
      </c>
      <c r="H44" s="14">
        <f t="shared" si="2"/>
        <v>46202.039999999994</v>
      </c>
      <c r="I44" s="14">
        <f t="shared" si="3"/>
        <v>155.15782260379987</v>
      </c>
      <c r="J44" s="14">
        <f>SUM(J45:J46)</f>
        <v>1972.26</v>
      </c>
      <c r="K44" s="14">
        <f>SUM(K45:K46)</f>
        <v>272.5</v>
      </c>
    </row>
    <row r="45" spans="1:11" s="4" customFormat="1" x14ac:dyDescent="0.25">
      <c r="A45" s="9" t="s">
        <v>85</v>
      </c>
      <c r="B45" s="7" t="s">
        <v>86</v>
      </c>
      <c r="C45" s="15">
        <v>673.14</v>
      </c>
      <c r="D45" s="11">
        <v>300</v>
      </c>
      <c r="E45" s="15">
        <v>1000</v>
      </c>
      <c r="F45" s="14">
        <f t="shared" si="0"/>
        <v>326.86</v>
      </c>
      <c r="G45" s="14">
        <f t="shared" si="1"/>
        <v>148.55750661080904</v>
      </c>
      <c r="H45" s="14">
        <f t="shared" si="2"/>
        <v>700</v>
      </c>
      <c r="I45" s="14">
        <f t="shared" si="3"/>
        <v>333.33333333333337</v>
      </c>
      <c r="J45" s="15">
        <v>1500</v>
      </c>
      <c r="K45" s="15">
        <v>0</v>
      </c>
    </row>
    <row r="46" spans="1:11" x14ac:dyDescent="0.25">
      <c r="A46" s="9" t="s">
        <v>78</v>
      </c>
      <c r="B46" s="7" t="s">
        <v>37</v>
      </c>
      <c r="C46" s="15">
        <v>3190.66</v>
      </c>
      <c r="D46" s="11">
        <v>83463.350000000006</v>
      </c>
      <c r="E46" s="15">
        <v>128965.39</v>
      </c>
      <c r="F46" s="14">
        <f t="shared" si="0"/>
        <v>125774.73</v>
      </c>
      <c r="G46" s="14">
        <f t="shared" si="1"/>
        <v>4041.9659255451857</v>
      </c>
      <c r="H46" s="14">
        <f t="shared" si="2"/>
        <v>45502.039999999994</v>
      </c>
      <c r="I46" s="14">
        <f t="shared" si="3"/>
        <v>154.51738996817164</v>
      </c>
      <c r="J46" s="15">
        <v>472.26</v>
      </c>
      <c r="K46" s="15">
        <v>272.5</v>
      </c>
    </row>
    <row r="47" spans="1:11" s="4" customFormat="1" x14ac:dyDescent="0.25">
      <c r="A47" s="8" t="s">
        <v>79</v>
      </c>
      <c r="B47" s="6" t="s">
        <v>38</v>
      </c>
      <c r="C47" s="14">
        <f>SUM(C48:C48)</f>
        <v>3030.3</v>
      </c>
      <c r="D47" s="10">
        <f>SUM(D48:D48)</f>
        <v>3180.3</v>
      </c>
      <c r="E47" s="14">
        <f>SUM(E48:E48)</f>
        <v>2680.3</v>
      </c>
      <c r="F47" s="14">
        <f t="shared" si="0"/>
        <v>-350</v>
      </c>
      <c r="G47" s="14">
        <f t="shared" si="1"/>
        <v>88.449988449988453</v>
      </c>
      <c r="H47" s="14">
        <f t="shared" si="2"/>
        <v>-500</v>
      </c>
      <c r="I47" s="14">
        <f t="shared" si="3"/>
        <v>84.278212747225098</v>
      </c>
      <c r="J47" s="14">
        <f>SUM(J48:J48)</f>
        <v>2680.3</v>
      </c>
      <c r="K47" s="14">
        <f>SUM(K48:K48)</f>
        <v>0</v>
      </c>
    </row>
    <row r="48" spans="1:11" x14ac:dyDescent="0.25">
      <c r="A48" s="9" t="s">
        <v>80</v>
      </c>
      <c r="B48" s="7" t="s">
        <v>39</v>
      </c>
      <c r="C48" s="15">
        <v>3030.3</v>
      </c>
      <c r="D48" s="11">
        <v>3180.3</v>
      </c>
      <c r="E48" s="15">
        <v>2680.3</v>
      </c>
      <c r="F48" s="14">
        <f t="shared" si="0"/>
        <v>-350</v>
      </c>
      <c r="G48" s="14">
        <f t="shared" si="1"/>
        <v>88.449988449988453</v>
      </c>
      <c r="H48" s="14">
        <f t="shared" si="2"/>
        <v>-500</v>
      </c>
      <c r="I48" s="14">
        <f t="shared" si="3"/>
        <v>84.278212747225098</v>
      </c>
      <c r="J48" s="15">
        <v>2680.3</v>
      </c>
      <c r="K48" s="15">
        <v>0</v>
      </c>
    </row>
    <row r="49" spans="1:11" s="4" customFormat="1" ht="47.25" x14ac:dyDescent="0.25">
      <c r="A49" s="8" t="s">
        <v>81</v>
      </c>
      <c r="B49" s="6" t="s">
        <v>83</v>
      </c>
      <c r="C49" s="14">
        <f>C50+C51</f>
        <v>38893.68</v>
      </c>
      <c r="D49" s="10">
        <f>SUM(D50:D51)</f>
        <v>0</v>
      </c>
      <c r="E49" s="14">
        <f>SUM(E50:E51)</f>
        <v>0</v>
      </c>
      <c r="F49" s="14">
        <f t="shared" si="0"/>
        <v>-38893.68</v>
      </c>
      <c r="G49" s="14">
        <f t="shared" si="1"/>
        <v>0</v>
      </c>
      <c r="H49" s="14">
        <f t="shared" si="2"/>
        <v>0</v>
      </c>
      <c r="I49" s="14" t="s">
        <v>95</v>
      </c>
      <c r="J49" s="14">
        <f>SUM(J50:J51)</f>
        <v>0</v>
      </c>
      <c r="K49" s="14">
        <f>SUM(K50:K51)</f>
        <v>0</v>
      </c>
    </row>
    <row r="50" spans="1:11" s="4" customFormat="1" ht="47.25" x14ac:dyDescent="0.25">
      <c r="A50" s="9" t="s">
        <v>82</v>
      </c>
      <c r="B50" s="7" t="s">
        <v>40</v>
      </c>
      <c r="C50" s="15">
        <v>30144.6</v>
      </c>
      <c r="D50" s="11">
        <v>0</v>
      </c>
      <c r="E50" s="15">
        <v>0</v>
      </c>
      <c r="F50" s="14">
        <f t="shared" si="0"/>
        <v>-30144.6</v>
      </c>
      <c r="G50" s="14">
        <f t="shared" si="1"/>
        <v>0</v>
      </c>
      <c r="H50" s="14">
        <f t="shared" si="2"/>
        <v>0</v>
      </c>
      <c r="I50" s="14" t="s">
        <v>95</v>
      </c>
      <c r="J50" s="15">
        <v>0</v>
      </c>
      <c r="K50" s="15">
        <v>0</v>
      </c>
    </row>
    <row r="51" spans="1:11" s="4" customFormat="1" x14ac:dyDescent="0.25">
      <c r="A51" s="16" t="s">
        <v>88</v>
      </c>
      <c r="B51" s="17" t="s">
        <v>89</v>
      </c>
      <c r="C51" s="15">
        <v>8749.08</v>
      </c>
      <c r="D51" s="11">
        <v>0</v>
      </c>
      <c r="E51" s="15">
        <v>0</v>
      </c>
      <c r="F51" s="14">
        <f t="shared" si="0"/>
        <v>-8749.08</v>
      </c>
      <c r="G51" s="14" t="s">
        <v>95</v>
      </c>
      <c r="H51" s="14">
        <f t="shared" si="2"/>
        <v>0</v>
      </c>
      <c r="I51" s="14" t="s">
        <v>95</v>
      </c>
      <c r="J51" s="15">
        <v>0</v>
      </c>
      <c r="K51" s="15">
        <v>0</v>
      </c>
    </row>
    <row r="52" spans="1:11" s="4" customFormat="1" x14ac:dyDescent="0.25">
      <c r="A52" s="3"/>
      <c r="B52" s="5" t="s">
        <v>84</v>
      </c>
      <c r="C52" s="14">
        <f>C7+C15+C17+C19+C25+C30+C36+C39+C44+C47+C49</f>
        <v>1402131.34</v>
      </c>
      <c r="D52" s="10">
        <f>D7+D15+D17+D19+D25+D30+D36+D39+D44+D47+D49</f>
        <v>2181105.35</v>
      </c>
      <c r="E52" s="14">
        <f>E7+E15+E17+E19+E25+E30+E36+E39+E44+E47+E49</f>
        <v>2147707.9599999995</v>
      </c>
      <c r="F52" s="14">
        <f t="shared" si="0"/>
        <v>745576.61999999941</v>
      </c>
      <c r="G52" s="14">
        <f t="shared" si="1"/>
        <v>153.17452072642493</v>
      </c>
      <c r="H52" s="14">
        <f t="shared" si="2"/>
        <v>-33397.390000000596</v>
      </c>
      <c r="I52" s="14">
        <f t="shared" si="3"/>
        <v>98.468786021729741</v>
      </c>
      <c r="J52" s="14">
        <f>J7+J15+J17+J19+J25+J30+J36+J39+J44+J47+J49</f>
        <v>1967235.7400000002</v>
      </c>
      <c r="K52" s="14">
        <f>K7+K15+K17+K19+K25+K30+K36+K39+K44+K47+K49</f>
        <v>2036296.5800000003</v>
      </c>
    </row>
    <row r="53" spans="1:1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1" ht="32.25" customHeight="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2"/>
    </row>
    <row r="55" spans="1:11" ht="30.75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1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</row>
  </sheetData>
  <mergeCells count="11">
    <mergeCell ref="A1:K1"/>
    <mergeCell ref="A56:J56"/>
    <mergeCell ref="A54:J54"/>
    <mergeCell ref="A53:J53"/>
    <mergeCell ref="A55:J55"/>
    <mergeCell ref="D4:D5"/>
    <mergeCell ref="C4:C5"/>
    <mergeCell ref="B4:B5"/>
    <mergeCell ref="A4:A5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2024-11-13T05:22:17Z</dcterms:modified>
</cp:coreProperties>
</file>