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600" windowHeight="9432"/>
  </bookViews>
  <sheets>
    <sheet name="Лист1" sheetId="1" r:id="rId1"/>
  </sheets>
  <definedNames>
    <definedName name="_xlnm.Print_Area" localSheetId="0">Лист1!$A$1:$K$53</definedName>
  </definedNames>
  <calcPr calcId="145621"/>
</workbook>
</file>

<file path=xl/calcChain.xml><?xml version="1.0" encoding="utf-8"?>
<calcChain xmlns="http://schemas.openxmlformats.org/spreadsheetml/2006/main">
  <c r="K16" i="1" l="1"/>
  <c r="J16" i="1"/>
  <c r="I16" i="1"/>
  <c r="H16" i="1"/>
  <c r="E16" i="1"/>
  <c r="D16" i="1"/>
  <c r="C16" i="1"/>
  <c r="G16" i="1" s="1"/>
  <c r="K50" i="1"/>
  <c r="J50" i="1"/>
  <c r="E50" i="1"/>
  <c r="D50" i="1"/>
  <c r="F16" i="1" l="1"/>
  <c r="H20" i="1"/>
  <c r="F20" i="1"/>
  <c r="K19" i="1"/>
  <c r="J19" i="1"/>
  <c r="E19" i="1"/>
  <c r="D19" i="1"/>
  <c r="C19" i="1"/>
  <c r="I51" i="1"/>
  <c r="I49" i="1"/>
  <c r="I47" i="1"/>
  <c r="I46" i="1"/>
  <c r="I44" i="1"/>
  <c r="I43" i="1"/>
  <c r="I42" i="1"/>
  <c r="I41" i="1"/>
  <c r="I39" i="1"/>
  <c r="I38" i="1"/>
  <c r="I36" i="1"/>
  <c r="I35" i="1"/>
  <c r="I34" i="1"/>
  <c r="I33" i="1"/>
  <c r="I32" i="1"/>
  <c r="I30" i="1"/>
  <c r="I29" i="1"/>
  <c r="I28" i="1"/>
  <c r="I27" i="1"/>
  <c r="I25" i="1"/>
  <c r="I24" i="1"/>
  <c r="I23" i="1"/>
  <c r="I22" i="1"/>
  <c r="I15" i="1"/>
  <c r="I14" i="1"/>
  <c r="I13" i="1"/>
  <c r="I12" i="1"/>
  <c r="I11" i="1"/>
  <c r="I10" i="1"/>
  <c r="I9" i="1"/>
  <c r="I8" i="1"/>
  <c r="G51" i="1"/>
  <c r="G49" i="1"/>
  <c r="G47" i="1"/>
  <c r="G46" i="1"/>
  <c r="G44" i="1"/>
  <c r="G43" i="1"/>
  <c r="G42" i="1"/>
  <c r="G41" i="1"/>
  <c r="G39" i="1"/>
  <c r="G38" i="1"/>
  <c r="G36" i="1"/>
  <c r="G35" i="1"/>
  <c r="G34" i="1"/>
  <c r="G33" i="1"/>
  <c r="G32" i="1"/>
  <c r="G30" i="1"/>
  <c r="G29" i="1"/>
  <c r="G28" i="1"/>
  <c r="G27" i="1"/>
  <c r="G25" i="1"/>
  <c r="G24" i="1"/>
  <c r="G23" i="1"/>
  <c r="G15" i="1"/>
  <c r="G12" i="1"/>
  <c r="G11" i="1"/>
  <c r="G10" i="1"/>
  <c r="G9" i="1"/>
  <c r="H52" i="1"/>
  <c r="H51" i="1"/>
  <c r="H49" i="1"/>
  <c r="H47" i="1"/>
  <c r="H46" i="1"/>
  <c r="H44" i="1"/>
  <c r="H43" i="1"/>
  <c r="H42" i="1"/>
  <c r="H41" i="1"/>
  <c r="H39" i="1"/>
  <c r="H38" i="1"/>
  <c r="H36" i="1"/>
  <c r="H35" i="1"/>
  <c r="H34" i="1"/>
  <c r="H33" i="1"/>
  <c r="H32" i="1"/>
  <c r="H30" i="1"/>
  <c r="H29" i="1"/>
  <c r="H28" i="1"/>
  <c r="H27" i="1"/>
  <c r="H25" i="1"/>
  <c r="H24" i="1"/>
  <c r="H23" i="1"/>
  <c r="H22" i="1"/>
  <c r="H17" i="1"/>
  <c r="H15" i="1"/>
  <c r="H14" i="1"/>
  <c r="H13" i="1"/>
  <c r="H12" i="1"/>
  <c r="H11" i="1"/>
  <c r="H10" i="1"/>
  <c r="H9" i="1"/>
  <c r="H8" i="1"/>
  <c r="F52" i="1"/>
  <c r="F51" i="1"/>
  <c r="F49" i="1"/>
  <c r="F47" i="1"/>
  <c r="F46" i="1"/>
  <c r="F44" i="1"/>
  <c r="F43" i="1"/>
  <c r="F42" i="1"/>
  <c r="F41" i="1"/>
  <c r="F39" i="1"/>
  <c r="F38" i="1"/>
  <c r="F36" i="1"/>
  <c r="F35" i="1"/>
  <c r="F34" i="1"/>
  <c r="F33" i="1"/>
  <c r="F32" i="1"/>
  <c r="F30" i="1"/>
  <c r="F29" i="1"/>
  <c r="F28" i="1"/>
  <c r="F27" i="1"/>
  <c r="F25" i="1"/>
  <c r="F24" i="1"/>
  <c r="F23" i="1"/>
  <c r="F22" i="1"/>
  <c r="F17" i="1"/>
  <c r="F15" i="1"/>
  <c r="F14" i="1"/>
  <c r="F13" i="1"/>
  <c r="F12" i="1"/>
  <c r="F11" i="1"/>
  <c r="F10" i="1"/>
  <c r="F9" i="1"/>
  <c r="F8" i="1"/>
  <c r="H19" i="1" l="1"/>
  <c r="G19" i="1"/>
  <c r="F19" i="1"/>
  <c r="I19" i="1"/>
  <c r="C50" i="1"/>
  <c r="K21" i="1" l="1"/>
  <c r="J21" i="1"/>
  <c r="E21" i="1"/>
  <c r="D21" i="1"/>
  <c r="C21" i="1"/>
  <c r="I21" i="1" l="1"/>
  <c r="G21" i="1"/>
  <c r="H21" i="1"/>
  <c r="F21" i="1"/>
  <c r="D26" i="1"/>
  <c r="D48" i="1"/>
  <c r="E48" i="1"/>
  <c r="J48" i="1"/>
  <c r="K48" i="1"/>
  <c r="C48" i="1"/>
  <c r="D45" i="1"/>
  <c r="E45" i="1"/>
  <c r="J45" i="1"/>
  <c r="K45" i="1"/>
  <c r="C45" i="1"/>
  <c r="D40" i="1"/>
  <c r="E40" i="1"/>
  <c r="J40" i="1"/>
  <c r="K40" i="1"/>
  <c r="C40" i="1"/>
  <c r="D37" i="1"/>
  <c r="E37" i="1"/>
  <c r="J37" i="1"/>
  <c r="K37" i="1"/>
  <c r="C37" i="1"/>
  <c r="D31" i="1"/>
  <c r="E31" i="1"/>
  <c r="J31" i="1"/>
  <c r="K31" i="1"/>
  <c r="C31" i="1"/>
  <c r="E26" i="1"/>
  <c r="J26" i="1"/>
  <c r="K26" i="1"/>
  <c r="C26" i="1"/>
  <c r="D7" i="1"/>
  <c r="E7" i="1"/>
  <c r="J7" i="1"/>
  <c r="K7" i="1"/>
  <c r="C7" i="1"/>
  <c r="C53" i="1" l="1"/>
  <c r="I37" i="1"/>
  <c r="F37" i="1"/>
  <c r="G37" i="1"/>
  <c r="H37" i="1"/>
  <c r="F26" i="1"/>
  <c r="H26" i="1"/>
  <c r="I26" i="1"/>
  <c r="G26" i="1"/>
  <c r="H31" i="1"/>
  <c r="G31" i="1"/>
  <c r="F31" i="1"/>
  <c r="I31" i="1"/>
  <c r="G48" i="1"/>
  <c r="H48" i="1"/>
  <c r="F48" i="1"/>
  <c r="I48" i="1"/>
  <c r="F50" i="1"/>
  <c r="G50" i="1"/>
  <c r="H50" i="1"/>
  <c r="I50" i="1"/>
  <c r="D53" i="1"/>
  <c r="G40" i="1"/>
  <c r="I40" i="1"/>
  <c r="H40" i="1"/>
  <c r="F40" i="1"/>
  <c r="I45" i="1"/>
  <c r="F45" i="1"/>
  <c r="G45" i="1"/>
  <c r="H45" i="1"/>
  <c r="I7" i="1"/>
  <c r="H7" i="1"/>
  <c r="G7" i="1"/>
  <c r="F7" i="1"/>
  <c r="E53" i="1"/>
  <c r="J53" i="1"/>
  <c r="K53" i="1"/>
  <c r="G53" i="1" l="1"/>
  <c r="F53" i="1"/>
  <c r="I53" i="1"/>
  <c r="H53" i="1"/>
</calcChain>
</file>

<file path=xl/sharedStrings.xml><?xml version="1.0" encoding="utf-8"?>
<sst xmlns="http://schemas.openxmlformats.org/spreadsheetml/2006/main" count="121" uniqueCount="108">
  <si>
    <t>Код</t>
  </si>
  <si>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</si>
  <si>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</si>
  <si>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</si>
  <si>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</si>
  <si>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</si>
  <si>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</si>
  <si>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</si>
  <si>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</si>
  <si>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</si>
  <si>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</si>
  <si>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</si>
  <si>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</si>
  <si>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</si>
  <si>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</si>
  <si>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</si>
  <si>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</si>
  <si>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</si>
  <si>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</si>
  <si>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</si>
  <si>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</si>
  <si>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</si>
  <si>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</si>
  <si>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</si>
  <si>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</si>
  <si>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</si>
  <si>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</si>
  <si>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</si>
  <si>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</si>
  <si>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</si>
  <si>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</si>
  <si>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</si>
  <si>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</si>
  <si>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</si>
  <si>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</si>
  <si>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</si>
  <si>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</si>
  <si>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</si>
  <si>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</si>
  <si>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</si>
  <si>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</si>
  <si>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</si>
  <si>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(тыс. рублей)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</si>
  <si>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</si>
  <si>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</si>
  <si>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</si>
  <si>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</si>
  <si>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</si>
  <si>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</si>
  <si>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</si>
  <si>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</si>
  <si>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</si>
  <si>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</si>
  <si>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</si>
  <si>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</si>
  <si>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</si>
  <si>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</si>
  <si>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</si>
  <si>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</si>
  <si>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</si>
  <si>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</si>
  <si>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</si>
  <si>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</si>
  <si>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</si>
  <si>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</si>
  <si>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</si>
  <si>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</si>
  <si>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</si>
  <si>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</si>
  <si>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</si>
  <si>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</si>
  <si>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</si>
  <si>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</si>
  <si>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</si>
  <si>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</si>
  <si>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</si>
  <si>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</si>
  <si>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</si>
  <si>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</si>
  <si>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</si>
  <si>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</si>
  <si>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1200</t>
  </si>
  <si>
    <t>1202</t>
  </si>
  <si>
    <t>1400</t>
  </si>
  <si>
    <t>1401</t>
  </si>
  <si>
    <t>МЕЖБЮДЖЕТНЫЕ ТРАНСФЕРТЫ ОБЩЕГО ХАРАКТЕРА БЮДЖЕТАМ БЮДЖЕТНОЙ СИСТЕМЫ РОССИЙСКОЙ ФЕДЕРАЦИИ</t>
  </si>
  <si>
    <t>Всего расходов</t>
  </si>
  <si>
    <t>1101</t>
  </si>
  <si>
    <t>Физическая культура</t>
  </si>
  <si>
    <t>Молодежная политика и оздоровление детей</t>
  </si>
  <si>
    <t>1403</t>
  </si>
  <si>
    <t>Прочие межбюджетные трансферты общего характера</t>
  </si>
  <si>
    <t>Прогноз</t>
  </si>
  <si>
    <t>тыс. руб.</t>
  </si>
  <si>
    <t>%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</si>
  <si>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</si>
  <si>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</si>
  <si>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-</t>
  </si>
  <si>
    <t>2024 год</t>
  </si>
  <si>
    <t>2025 год</t>
  </si>
  <si>
    <t>Аналитические данные о расходах бюджета Партизанского муниципального округа по разделам и подразделам классификации расходов</t>
  </si>
  <si>
    <t>Факт за 
2022 год</t>
  </si>
  <si>
    <t>Уточненный план за 2023 год</t>
  </si>
  <si>
    <t>Сравнение
2024 с 2022</t>
  </si>
  <si>
    <t>Сравнение
2024 с 2023</t>
  </si>
  <si>
    <t>2026 год</t>
  </si>
  <si>
    <t>0209</t>
  </si>
  <si>
    <t>Другие вопросы в области национальной обороны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</si>
</sst>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justify" wrapText="1"/>
    </xf>
    <xf numFmtId="49" fontId="1" fillId="0" borderId="2" xfId="0" applyNumberFormat="1" applyFont="1" applyFill="1" applyBorder="1" applyAlignment="1">
      <alignment horizontal="justify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vertical="top"/>
    </xf>
    <xf numFmtId="4" fontId="4" fillId="0" borderId="2" xfId="0" applyNumberFormat="1" applyFont="1" applyFill="1" applyBorder="1" applyAlignment="1">
      <alignment vertical="top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vertical="top"/>
    </xf>
    <xf numFmtId="4" fontId="4" fillId="2" borderId="2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48" sqref="J48"/>
    </sheetView>
  </sheetViews>
  <sheetFormatPr defaultColWidth="9.109375" defaultRowHeight="15.6" x14ac:dyDescent="0.3"/>
  <cols>
    <col min="1" max="1" width="6.44140625" style="1" customWidth="1"/>
    <col min="2" max="2" width="65.109375" style="1" customWidth="1"/>
    <col min="3" max="3" width="16.33203125" style="12" customWidth="1"/>
    <col min="4" max="4" width="16.33203125" style="1" customWidth="1"/>
    <col min="5" max="6" width="16.33203125" style="12" customWidth="1"/>
    <col min="7" max="7" width="13" style="12" customWidth="1"/>
    <col min="8" max="8" width="16.33203125" style="12" customWidth="1"/>
    <col min="9" max="9" width="13" style="12" customWidth="1"/>
    <col min="10" max="10" width="16" style="12" customWidth="1"/>
    <col min="11" max="11" width="15.44140625" style="12" customWidth="1"/>
    <col min="12" max="16384" width="9.109375" style="1"/>
  </cols>
  <sheetData>
    <row r="1" spans="1:11" ht="39.75" customHeight="1" x14ac:dyDescent="0.3">
      <c r="A1" s="23" t="s">
        <v>100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3" spans="1:11" x14ac:dyDescent="0.3">
      <c r="K3" s="21" t="s">
        <v>42</v>
      </c>
    </row>
    <row r="4" spans="1:11" ht="33" customHeight="1" x14ac:dyDescent="0.3">
      <c r="A4" s="25" t="s">
        <v>0</v>
      </c>
      <c r="B4" s="25" t="s">
        <v>1</v>
      </c>
      <c r="C4" s="26" t="s">
        <v>101</v>
      </c>
      <c r="D4" s="25" t="s">
        <v>102</v>
      </c>
      <c r="E4" s="19" t="s">
        <v>92</v>
      </c>
      <c r="F4" s="27" t="s">
        <v>103</v>
      </c>
      <c r="G4" s="28"/>
      <c r="H4" s="27" t="s">
        <v>104</v>
      </c>
      <c r="I4" s="28"/>
      <c r="J4" s="19" t="s">
        <v>92</v>
      </c>
      <c r="K4" s="19" t="s">
        <v>92</v>
      </c>
    </row>
    <row r="5" spans="1:11" x14ac:dyDescent="0.3">
      <c r="A5" s="25"/>
      <c r="B5" s="25"/>
      <c r="C5" s="26"/>
      <c r="D5" s="25"/>
      <c r="E5" s="20" t="s">
        <v>98</v>
      </c>
      <c r="F5" s="20" t="s">
        <v>93</v>
      </c>
      <c r="G5" s="20" t="s">
        <v>94</v>
      </c>
      <c r="H5" s="20" t="s">
        <v>93</v>
      </c>
      <c r="I5" s="20" t="s">
        <v>94</v>
      </c>
      <c r="J5" s="20" t="s">
        <v>99</v>
      </c>
      <c r="K5" s="20" t="s">
        <v>105</v>
      </c>
    </row>
    <row r="6" spans="1:11" x14ac:dyDescent="0.3">
      <c r="A6" s="2">
        <v>1</v>
      </c>
      <c r="B6" s="2">
        <v>2</v>
      </c>
      <c r="C6" s="13">
        <v>3</v>
      </c>
      <c r="D6" s="2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</row>
    <row r="7" spans="1:11" s="4" customFormat="1" x14ac:dyDescent="0.3">
      <c r="A7" s="8" t="s">
        <v>43</v>
      </c>
      <c r="B7" s="6" t="s">
        <v>2</v>
      </c>
      <c r="C7" s="14">
        <f>SUM(C8:C15)</f>
        <v>131961.51</v>
      </c>
      <c r="D7" s="10">
        <f>SUM(D8:D15)</f>
        <v>164355.72</v>
      </c>
      <c r="E7" s="14">
        <f>SUM(E8:E15)</f>
        <v>178688.22</v>
      </c>
      <c r="F7" s="14">
        <f>E7-C7</f>
        <v>46726.709999999992</v>
      </c>
      <c r="G7" s="14">
        <f>E7/C7*100</f>
        <v>135.40934777117963</v>
      </c>
      <c r="H7" s="14">
        <f>E7-D7</f>
        <v>14332.5</v>
      </c>
      <c r="I7" s="14">
        <f>E7/D7*100</f>
        <v>108.7204144765999</v>
      </c>
      <c r="J7" s="14">
        <f>SUM(J8:J15)</f>
        <v>177107.33</v>
      </c>
      <c r="K7" s="14">
        <f>SUM(K8:K15)</f>
        <v>178156.27999999997</v>
      </c>
    </row>
    <row r="8" spans="1:11" ht="31.2" x14ac:dyDescent="0.3">
      <c r="A8" s="9" t="s">
        <v>44</v>
      </c>
      <c r="B8" s="7" t="s">
        <v>3</v>
      </c>
      <c r="C8" s="15">
        <v>752.68</v>
      </c>
      <c r="D8" s="11">
        <v>2492.5</v>
      </c>
      <c r="E8" s="15">
        <v>2767.24</v>
      </c>
      <c r="F8" s="14">
        <f t="shared" ref="F8:F53" si="0">E8-C8</f>
        <v>2014.56</v>
      </c>
      <c r="G8" s="14" t="s">
        <v>97</v>
      </c>
      <c r="H8" s="14">
        <f t="shared" ref="H8:H53" si="1">E8-D8</f>
        <v>274.73999999999978</v>
      </c>
      <c r="I8" s="14">
        <f t="shared" ref="I8:I53" si="2">E8/D8*100</f>
        <v>111.02266800401203</v>
      </c>
      <c r="J8" s="15">
        <v>2878.01</v>
      </c>
      <c r="K8" s="15">
        <v>2963.53</v>
      </c>
    </row>
    <row r="9" spans="1:11" ht="46.8" x14ac:dyDescent="0.3">
      <c r="A9" s="9" t="s">
        <v>45</v>
      </c>
      <c r="B9" s="7" t="s">
        <v>4</v>
      </c>
      <c r="C9" s="15">
        <v>7512.69</v>
      </c>
      <c r="D9" s="11">
        <v>7901.1</v>
      </c>
      <c r="E9" s="15">
        <v>8024</v>
      </c>
      <c r="F9" s="14">
        <f t="shared" si="0"/>
        <v>511.3100000000004</v>
      </c>
      <c r="G9" s="14">
        <f t="shared" ref="G9:G53" si="3">E9/C9*100</f>
        <v>106.80595099757878</v>
      </c>
      <c r="H9" s="14">
        <f t="shared" si="1"/>
        <v>122.89999999999964</v>
      </c>
      <c r="I9" s="14">
        <f t="shared" si="2"/>
        <v>101.55547961676221</v>
      </c>
      <c r="J9" s="15">
        <v>8024</v>
      </c>
      <c r="K9" s="15">
        <v>8024</v>
      </c>
    </row>
    <row r="10" spans="1:11" ht="46.8" x14ac:dyDescent="0.3">
      <c r="A10" s="9" t="s">
        <v>46</v>
      </c>
      <c r="B10" s="7" t="s">
        <v>5</v>
      </c>
      <c r="C10" s="15">
        <v>56662.19</v>
      </c>
      <c r="D10" s="11">
        <v>63471.9</v>
      </c>
      <c r="E10" s="15">
        <v>66019.83</v>
      </c>
      <c r="F10" s="14">
        <f t="shared" si="0"/>
        <v>9357.64</v>
      </c>
      <c r="G10" s="14">
        <f t="shared" si="3"/>
        <v>116.51478702111584</v>
      </c>
      <c r="H10" s="14">
        <f t="shared" si="1"/>
        <v>2547.9300000000003</v>
      </c>
      <c r="I10" s="14">
        <f t="shared" si="2"/>
        <v>104.01426458007401</v>
      </c>
      <c r="J10" s="15">
        <v>68620.240000000005</v>
      </c>
      <c r="K10" s="15">
        <v>70630.48</v>
      </c>
    </row>
    <row r="11" spans="1:11" x14ac:dyDescent="0.3">
      <c r="A11" s="9" t="s">
        <v>47</v>
      </c>
      <c r="B11" s="7" t="s">
        <v>6</v>
      </c>
      <c r="C11" s="15">
        <v>253.42</v>
      </c>
      <c r="D11" s="11">
        <v>6.08</v>
      </c>
      <c r="E11" s="15">
        <v>6.52</v>
      </c>
      <c r="F11" s="14">
        <f t="shared" si="0"/>
        <v>-246.89999999999998</v>
      </c>
      <c r="G11" s="14">
        <f t="shared" si="3"/>
        <v>2.5728040407229105</v>
      </c>
      <c r="H11" s="14">
        <f t="shared" si="1"/>
        <v>0.4399999999999995</v>
      </c>
      <c r="I11" s="14">
        <f t="shared" si="2"/>
        <v>107.23684210526314</v>
      </c>
      <c r="J11" s="15">
        <v>5.81</v>
      </c>
      <c r="K11" s="15">
        <v>5.81</v>
      </c>
    </row>
    <row r="12" spans="1:11" ht="46.8" x14ac:dyDescent="0.3">
      <c r="A12" s="9" t="s">
        <v>48</v>
      </c>
      <c r="B12" s="7" t="s">
        <v>7</v>
      </c>
      <c r="C12" s="15">
        <v>13456.18</v>
      </c>
      <c r="D12" s="11">
        <v>17811.5</v>
      </c>
      <c r="E12" s="15">
        <v>19136.419999999998</v>
      </c>
      <c r="F12" s="14">
        <f t="shared" si="0"/>
        <v>5680.239999999998</v>
      </c>
      <c r="G12" s="14">
        <f t="shared" si="3"/>
        <v>142.21287170653184</v>
      </c>
      <c r="H12" s="14">
        <f t="shared" si="1"/>
        <v>1324.9199999999983</v>
      </c>
      <c r="I12" s="14">
        <f t="shared" si="2"/>
        <v>107.4385649720686</v>
      </c>
      <c r="J12" s="15">
        <v>19183.64</v>
      </c>
      <c r="K12" s="15">
        <v>19220.12</v>
      </c>
    </row>
    <row r="13" spans="1:11" x14ac:dyDescent="0.3">
      <c r="A13" s="9" t="s">
        <v>49</v>
      </c>
      <c r="B13" s="7" t="s">
        <v>8</v>
      </c>
      <c r="C13" s="15">
        <v>0</v>
      </c>
      <c r="D13" s="11">
        <v>0</v>
      </c>
      <c r="E13" s="15">
        <v>0</v>
      </c>
      <c r="F13" s="14">
        <f t="shared" si="0"/>
        <v>0</v>
      </c>
      <c r="G13" s="14" t="s">
        <v>97</v>
      </c>
      <c r="H13" s="14">
        <f t="shared" si="1"/>
        <v>0</v>
      </c>
      <c r="I13" s="14" t="e">
        <f t="shared" si="2"/>
        <v>#DIV/0!</v>
      </c>
      <c r="J13" s="15">
        <v>0</v>
      </c>
      <c r="K13" s="15">
        <v>0</v>
      </c>
    </row>
    <row r="14" spans="1:11" x14ac:dyDescent="0.3">
      <c r="A14" s="9" t="s">
        <v>50</v>
      </c>
      <c r="B14" s="7" t="s">
        <v>9</v>
      </c>
      <c r="C14" s="15">
        <v>0</v>
      </c>
      <c r="D14" s="11">
        <v>13841</v>
      </c>
      <c r="E14" s="15">
        <v>21000</v>
      </c>
      <c r="F14" s="14">
        <f t="shared" si="0"/>
        <v>21000</v>
      </c>
      <c r="G14" s="14" t="s">
        <v>97</v>
      </c>
      <c r="H14" s="14">
        <f t="shared" si="1"/>
        <v>7159</v>
      </c>
      <c r="I14" s="14">
        <f t="shared" si="2"/>
        <v>151.72314139151794</v>
      </c>
      <c r="J14" s="15">
        <v>21000</v>
      </c>
      <c r="K14" s="15">
        <v>21000</v>
      </c>
    </row>
    <row r="15" spans="1:11" x14ac:dyDescent="0.3">
      <c r="A15" s="9" t="s">
        <v>51</v>
      </c>
      <c r="B15" s="7" t="s">
        <v>10</v>
      </c>
      <c r="C15" s="15">
        <v>53324.35</v>
      </c>
      <c r="D15" s="11">
        <v>58831.64</v>
      </c>
      <c r="E15" s="15">
        <v>61734.21</v>
      </c>
      <c r="F15" s="14">
        <f t="shared" si="0"/>
        <v>8409.86</v>
      </c>
      <c r="G15" s="14">
        <f t="shared" si="3"/>
        <v>115.77114395205943</v>
      </c>
      <c r="H15" s="14">
        <f t="shared" si="1"/>
        <v>2902.5699999999997</v>
      </c>
      <c r="I15" s="14">
        <f t="shared" si="2"/>
        <v>104.93368874299611</v>
      </c>
      <c r="J15" s="15">
        <v>57395.63</v>
      </c>
      <c r="K15" s="15">
        <v>56312.34</v>
      </c>
    </row>
    <row r="16" spans="1:11" s="4" customFormat="1" x14ac:dyDescent="0.3">
      <c r="A16" s="8" t="s">
        <v>52</v>
      </c>
      <c r="B16" s="6" t="s">
        <v>11</v>
      </c>
      <c r="C16" s="14">
        <f>C17+C18</f>
        <v>536.85</v>
      </c>
      <c r="D16" s="14">
        <f t="shared" ref="D16:E16" si="4">D17+D18</f>
        <v>0</v>
      </c>
      <c r="E16" s="14">
        <f t="shared" si="4"/>
        <v>2706.77</v>
      </c>
      <c r="F16" s="14">
        <f t="shared" si="0"/>
        <v>2169.92</v>
      </c>
      <c r="G16" s="14">
        <f t="shared" si="3"/>
        <v>504.19484027195676</v>
      </c>
      <c r="H16" s="14">
        <f t="shared" si="1"/>
        <v>2706.77</v>
      </c>
      <c r="I16" s="14" t="e">
        <f t="shared" si="2"/>
        <v>#DIV/0!</v>
      </c>
      <c r="J16" s="15">
        <f>J17+J18</f>
        <v>2804.76</v>
      </c>
      <c r="K16" s="15">
        <f>K17+K18</f>
        <v>2804.76</v>
      </c>
    </row>
    <row r="17" spans="1:11" x14ac:dyDescent="0.3">
      <c r="A17" s="9" t="s">
        <v>53</v>
      </c>
      <c r="B17" s="7" t="s">
        <v>12</v>
      </c>
      <c r="C17" s="15">
        <v>0</v>
      </c>
      <c r="D17" s="11">
        <v>0</v>
      </c>
      <c r="E17" s="15">
        <v>2706.77</v>
      </c>
      <c r="F17" s="14">
        <f t="shared" si="0"/>
        <v>2706.77</v>
      </c>
      <c r="G17" s="14" t="s">
        <v>97</v>
      </c>
      <c r="H17" s="14">
        <f t="shared" si="1"/>
        <v>2706.77</v>
      </c>
      <c r="I17" s="14" t="s">
        <v>97</v>
      </c>
      <c r="J17" s="15">
        <v>2804.76</v>
      </c>
      <c r="K17" s="15">
        <v>2804.76</v>
      </c>
    </row>
    <row r="18" spans="1:11" x14ac:dyDescent="0.3">
      <c r="A18" s="9" t="s">
        <v>106</v>
      </c>
      <c r="B18" s="7" t="s">
        <v>107</v>
      </c>
      <c r="C18" s="15">
        <v>536.85</v>
      </c>
      <c r="D18" s="11">
        <v>0</v>
      </c>
      <c r="E18" s="15"/>
      <c r="F18" s="14"/>
      <c r="G18" s="14"/>
      <c r="H18" s="14"/>
      <c r="I18" s="14"/>
      <c r="J18" s="15"/>
      <c r="K18" s="15"/>
    </row>
    <row r="19" spans="1:11" s="4" customFormat="1" ht="31.2" x14ac:dyDescent="0.3">
      <c r="A19" s="8" t="s">
        <v>54</v>
      </c>
      <c r="B19" s="6" t="s">
        <v>13</v>
      </c>
      <c r="C19" s="14">
        <f>SUM(C20:C20)</f>
        <v>51197.97</v>
      </c>
      <c r="D19" s="14">
        <f>SUM(D20:D20)</f>
        <v>30530.91</v>
      </c>
      <c r="E19" s="14">
        <f>SUM(E20:E20)</f>
        <v>3000</v>
      </c>
      <c r="F19" s="14">
        <f t="shared" ref="F19" si="5">E19-C19</f>
        <v>-48197.97</v>
      </c>
      <c r="G19" s="14">
        <f t="shared" ref="G19" si="6">E19/C19*100</f>
        <v>5.859607324274771</v>
      </c>
      <c r="H19" s="14">
        <f t="shared" ref="H19" si="7">E19-D19</f>
        <v>-27530.91</v>
      </c>
      <c r="I19" s="14">
        <f t="shared" ref="I19" si="8">E19/D19*100</f>
        <v>9.8261073777362018</v>
      </c>
      <c r="J19" s="14">
        <f>SUM(J20:J20)</f>
        <v>3000</v>
      </c>
      <c r="K19" s="14">
        <f>SUM(K20:K20)</f>
        <v>3000</v>
      </c>
    </row>
    <row r="20" spans="1:11" ht="31.2" x14ac:dyDescent="0.3">
      <c r="A20" s="9" t="s">
        <v>95</v>
      </c>
      <c r="B20" s="7" t="s">
        <v>96</v>
      </c>
      <c r="C20" s="15">
        <v>51197.97</v>
      </c>
      <c r="D20" s="11">
        <v>30530.91</v>
      </c>
      <c r="E20" s="15">
        <v>3000</v>
      </c>
      <c r="F20" s="14">
        <f t="shared" ref="F20" si="9">E20-C20</f>
        <v>-48197.97</v>
      </c>
      <c r="G20" s="14" t="s">
        <v>97</v>
      </c>
      <c r="H20" s="14">
        <f t="shared" ref="H20" si="10">E20-D20</f>
        <v>-27530.91</v>
      </c>
      <c r="I20" s="14" t="s">
        <v>97</v>
      </c>
      <c r="J20" s="15">
        <v>3000</v>
      </c>
      <c r="K20" s="15">
        <v>3000</v>
      </c>
    </row>
    <row r="21" spans="1:11" s="4" customFormat="1" x14ac:dyDescent="0.3">
      <c r="A21" s="8" t="s">
        <v>55</v>
      </c>
      <c r="B21" s="6" t="s">
        <v>14</v>
      </c>
      <c r="C21" s="14">
        <f>SUM(C22:C25)</f>
        <v>107578.8</v>
      </c>
      <c r="D21" s="10">
        <f t="shared" ref="D21:K21" si="11">SUM(D22:D25)</f>
        <v>71919.460000000006</v>
      </c>
      <c r="E21" s="14">
        <f t="shared" si="11"/>
        <v>46463.380000000005</v>
      </c>
      <c r="F21" s="14">
        <f t="shared" si="0"/>
        <v>-61115.42</v>
      </c>
      <c r="G21" s="14">
        <f t="shared" si="3"/>
        <v>43.190089497187181</v>
      </c>
      <c r="H21" s="14">
        <f t="shared" si="1"/>
        <v>-25456.080000000002</v>
      </c>
      <c r="I21" s="14">
        <f t="shared" si="2"/>
        <v>64.60473980199518</v>
      </c>
      <c r="J21" s="14">
        <f t="shared" si="11"/>
        <v>43039.06</v>
      </c>
      <c r="K21" s="14">
        <f t="shared" si="11"/>
        <v>3623.06</v>
      </c>
    </row>
    <row r="22" spans="1:11" s="4" customFormat="1" x14ac:dyDescent="0.3">
      <c r="A22" s="9" t="s">
        <v>56</v>
      </c>
      <c r="B22" s="7" t="s">
        <v>15</v>
      </c>
      <c r="C22" s="15">
        <v>2944.16</v>
      </c>
      <c r="D22" s="11">
        <v>3136.56</v>
      </c>
      <c r="E22" s="15">
        <v>3136.56</v>
      </c>
      <c r="F22" s="14">
        <f t="shared" si="0"/>
        <v>192.40000000000009</v>
      </c>
      <c r="G22" s="14" t="s">
        <v>97</v>
      </c>
      <c r="H22" s="14">
        <f t="shared" si="1"/>
        <v>0</v>
      </c>
      <c r="I22" s="14">
        <f t="shared" si="2"/>
        <v>100</v>
      </c>
      <c r="J22" s="15">
        <v>3136.56</v>
      </c>
      <c r="K22" s="15">
        <v>3136.56</v>
      </c>
    </row>
    <row r="23" spans="1:11" x14ac:dyDescent="0.3">
      <c r="A23" s="9" t="s">
        <v>57</v>
      </c>
      <c r="B23" s="7" t="s">
        <v>16</v>
      </c>
      <c r="C23" s="15">
        <v>0</v>
      </c>
      <c r="D23" s="11">
        <v>1516</v>
      </c>
      <c r="E23" s="15">
        <v>3490.23</v>
      </c>
      <c r="F23" s="14">
        <f t="shared" si="0"/>
        <v>3490.23</v>
      </c>
      <c r="G23" s="14" t="e">
        <f t="shared" si="3"/>
        <v>#DIV/0!</v>
      </c>
      <c r="H23" s="14">
        <f t="shared" si="1"/>
        <v>1974.23</v>
      </c>
      <c r="I23" s="14">
        <f t="shared" si="2"/>
        <v>230.22625329815304</v>
      </c>
      <c r="J23" s="15">
        <v>1016</v>
      </c>
      <c r="K23" s="15">
        <v>0</v>
      </c>
    </row>
    <row r="24" spans="1:11" s="4" customFormat="1" x14ac:dyDescent="0.3">
      <c r="A24" s="9" t="s">
        <v>58</v>
      </c>
      <c r="B24" s="7" t="s">
        <v>17</v>
      </c>
      <c r="C24" s="15">
        <v>103794.68</v>
      </c>
      <c r="D24" s="11">
        <v>64348.9</v>
      </c>
      <c r="E24" s="15">
        <v>32400</v>
      </c>
      <c r="F24" s="14">
        <f t="shared" si="0"/>
        <v>-71394.679999999993</v>
      </c>
      <c r="G24" s="14">
        <f t="shared" si="3"/>
        <v>31.21547270052762</v>
      </c>
      <c r="H24" s="14">
        <f t="shared" si="1"/>
        <v>-31948.9</v>
      </c>
      <c r="I24" s="14">
        <f t="shared" si="2"/>
        <v>50.350511042146792</v>
      </c>
      <c r="J24" s="15">
        <v>32400</v>
      </c>
      <c r="K24" s="15">
        <v>0</v>
      </c>
    </row>
    <row r="25" spans="1:11" x14ac:dyDescent="0.3">
      <c r="A25" s="9" t="s">
        <v>59</v>
      </c>
      <c r="B25" s="7" t="s">
        <v>18</v>
      </c>
      <c r="C25" s="15">
        <v>839.96</v>
      </c>
      <c r="D25" s="11">
        <v>2918</v>
      </c>
      <c r="E25" s="15">
        <v>7436.59</v>
      </c>
      <c r="F25" s="14">
        <f t="shared" si="0"/>
        <v>6596.63</v>
      </c>
      <c r="G25" s="14">
        <f t="shared" si="3"/>
        <v>885.35049288061339</v>
      </c>
      <c r="H25" s="14">
        <f t="shared" si="1"/>
        <v>4518.59</v>
      </c>
      <c r="I25" s="14">
        <f t="shared" si="2"/>
        <v>254.85229609321451</v>
      </c>
      <c r="J25" s="15">
        <v>6486.5</v>
      </c>
      <c r="K25" s="15">
        <v>486.5</v>
      </c>
    </row>
    <row r="26" spans="1:11" s="4" customFormat="1" x14ac:dyDescent="0.3">
      <c r="A26" s="8" t="s">
        <v>60</v>
      </c>
      <c r="B26" s="6" t="s">
        <v>19</v>
      </c>
      <c r="C26" s="14">
        <f>SUM(C27:C30)</f>
        <v>19893.55</v>
      </c>
      <c r="D26" s="10">
        <f>SUM(D27:D30)</f>
        <v>63004.649999999994</v>
      </c>
      <c r="E26" s="14">
        <f>SUM(E27:E30)</f>
        <v>54820.130000000005</v>
      </c>
      <c r="F26" s="14">
        <f t="shared" si="0"/>
        <v>34926.58</v>
      </c>
      <c r="G26" s="14">
        <f t="shared" si="3"/>
        <v>275.56735725901109</v>
      </c>
      <c r="H26" s="14">
        <f t="shared" si="1"/>
        <v>-8184.5199999999895</v>
      </c>
      <c r="I26" s="14">
        <f t="shared" si="2"/>
        <v>87.009657223712864</v>
      </c>
      <c r="J26" s="14">
        <f>SUM(J27:J30)</f>
        <v>37423.279999999999</v>
      </c>
      <c r="K26" s="14">
        <f>SUM(K27:K30)</f>
        <v>35834.350000000006</v>
      </c>
    </row>
    <row r="27" spans="1:11" x14ac:dyDescent="0.3">
      <c r="A27" s="9" t="s">
        <v>61</v>
      </c>
      <c r="B27" s="7" t="s">
        <v>20</v>
      </c>
      <c r="C27" s="15">
        <v>5240.3900000000003</v>
      </c>
      <c r="D27" s="11">
        <v>9864.4699999999993</v>
      </c>
      <c r="E27" s="15">
        <v>1650</v>
      </c>
      <c r="F27" s="14">
        <f t="shared" si="0"/>
        <v>-3590.3900000000003</v>
      </c>
      <c r="G27" s="14">
        <f t="shared" si="3"/>
        <v>31.486206179311083</v>
      </c>
      <c r="H27" s="14">
        <f t="shared" si="1"/>
        <v>-8214.4699999999993</v>
      </c>
      <c r="I27" s="14">
        <f t="shared" si="2"/>
        <v>16.72669692340288</v>
      </c>
      <c r="J27" s="15">
        <v>1650</v>
      </c>
      <c r="K27" s="15">
        <v>2123.5</v>
      </c>
    </row>
    <row r="28" spans="1:11" x14ac:dyDescent="0.3">
      <c r="A28" s="9" t="s">
        <v>62</v>
      </c>
      <c r="B28" s="7" t="s">
        <v>21</v>
      </c>
      <c r="C28" s="15">
        <v>13203.07</v>
      </c>
      <c r="D28" s="11">
        <v>45183.92</v>
      </c>
      <c r="E28" s="15">
        <v>26579.86</v>
      </c>
      <c r="F28" s="14">
        <f t="shared" si="0"/>
        <v>13376.79</v>
      </c>
      <c r="G28" s="14">
        <f t="shared" si="3"/>
        <v>201.31575459343924</v>
      </c>
      <c r="H28" s="14">
        <f t="shared" si="1"/>
        <v>-18604.059999999998</v>
      </c>
      <c r="I28" s="14">
        <f t="shared" si="2"/>
        <v>58.825927453837565</v>
      </c>
      <c r="J28" s="15">
        <v>10912.44</v>
      </c>
      <c r="K28" s="15">
        <v>8850</v>
      </c>
    </row>
    <row r="29" spans="1:11" x14ac:dyDescent="0.3">
      <c r="A29" s="9" t="s">
        <v>63</v>
      </c>
      <c r="B29" s="7" t="s">
        <v>22</v>
      </c>
      <c r="C29" s="15">
        <v>1450</v>
      </c>
      <c r="D29" s="11">
        <v>7956.17</v>
      </c>
      <c r="E29" s="15">
        <v>26590.13</v>
      </c>
      <c r="F29" s="14">
        <f t="shared" si="0"/>
        <v>25140.13</v>
      </c>
      <c r="G29" s="14">
        <f t="shared" si="3"/>
        <v>1833.8020689655175</v>
      </c>
      <c r="H29" s="14">
        <f t="shared" si="1"/>
        <v>18633.96</v>
      </c>
      <c r="I29" s="14">
        <f t="shared" si="2"/>
        <v>334.20766524596638</v>
      </c>
      <c r="J29" s="15">
        <v>24860.69</v>
      </c>
      <c r="K29" s="15">
        <v>24860.69</v>
      </c>
    </row>
    <row r="30" spans="1:11" x14ac:dyDescent="0.3">
      <c r="A30" s="9" t="s">
        <v>64</v>
      </c>
      <c r="B30" s="7" t="s">
        <v>23</v>
      </c>
      <c r="C30" s="15">
        <v>0.09</v>
      </c>
      <c r="D30" s="11">
        <v>0.09</v>
      </c>
      <c r="E30" s="15">
        <v>0.14000000000000001</v>
      </c>
      <c r="F30" s="14">
        <f t="shared" si="0"/>
        <v>5.0000000000000017E-2</v>
      </c>
      <c r="G30" s="14">
        <f t="shared" si="3"/>
        <v>155.55555555555557</v>
      </c>
      <c r="H30" s="14">
        <f t="shared" si="1"/>
        <v>5.0000000000000017E-2</v>
      </c>
      <c r="I30" s="14">
        <f t="shared" si="2"/>
        <v>155.55555555555557</v>
      </c>
      <c r="J30" s="15">
        <v>0.15</v>
      </c>
      <c r="K30" s="15">
        <v>0.16</v>
      </c>
    </row>
    <row r="31" spans="1:11" s="4" customFormat="1" x14ac:dyDescent="0.3">
      <c r="A31" s="8" t="s">
        <v>65</v>
      </c>
      <c r="B31" s="6" t="s">
        <v>24</v>
      </c>
      <c r="C31" s="14">
        <f>SUM(C32:C36)</f>
        <v>1009347.34</v>
      </c>
      <c r="D31" s="10">
        <f t="shared" ref="D31:K31" si="12">SUM(D32:D36)</f>
        <v>936789.07000000007</v>
      </c>
      <c r="E31" s="14">
        <f t="shared" si="12"/>
        <v>1049938.3699999999</v>
      </c>
      <c r="F31" s="14">
        <f t="shared" si="0"/>
        <v>40591.029999999912</v>
      </c>
      <c r="G31" s="14">
        <f t="shared" si="3"/>
        <v>104.02151255483567</v>
      </c>
      <c r="H31" s="14">
        <f t="shared" si="1"/>
        <v>113149.29999999981</v>
      </c>
      <c r="I31" s="14">
        <f t="shared" si="2"/>
        <v>112.07841803705074</v>
      </c>
      <c r="J31" s="14">
        <f t="shared" si="12"/>
        <v>1050438.54</v>
      </c>
      <c r="K31" s="14">
        <f t="shared" si="12"/>
        <v>1070275.24</v>
      </c>
    </row>
    <row r="32" spans="1:11" s="4" customFormat="1" x14ac:dyDescent="0.3">
      <c r="A32" s="9" t="s">
        <v>66</v>
      </c>
      <c r="B32" s="7" t="s">
        <v>25</v>
      </c>
      <c r="C32" s="15">
        <v>210667.8</v>
      </c>
      <c r="D32" s="11">
        <v>221160.91</v>
      </c>
      <c r="E32" s="15">
        <v>251300.51</v>
      </c>
      <c r="F32" s="14">
        <f t="shared" si="0"/>
        <v>40632.710000000021</v>
      </c>
      <c r="G32" s="14">
        <f t="shared" si="3"/>
        <v>119.28757503519761</v>
      </c>
      <c r="H32" s="14">
        <f t="shared" si="1"/>
        <v>30139.600000000006</v>
      </c>
      <c r="I32" s="14">
        <f t="shared" si="2"/>
        <v>113.62790558241056</v>
      </c>
      <c r="J32" s="15">
        <v>251123.26</v>
      </c>
      <c r="K32" s="15">
        <v>252248.55</v>
      </c>
    </row>
    <row r="33" spans="1:11" x14ac:dyDescent="0.3">
      <c r="A33" s="9" t="s">
        <v>67</v>
      </c>
      <c r="B33" s="7" t="s">
        <v>26</v>
      </c>
      <c r="C33" s="15">
        <v>714934.12</v>
      </c>
      <c r="D33" s="11">
        <v>615652.1</v>
      </c>
      <c r="E33" s="15">
        <v>685178.53</v>
      </c>
      <c r="F33" s="14">
        <f t="shared" si="0"/>
        <v>-29755.589999999967</v>
      </c>
      <c r="G33" s="14">
        <f t="shared" si="3"/>
        <v>95.83799553446967</v>
      </c>
      <c r="H33" s="14">
        <f t="shared" si="1"/>
        <v>69526.430000000051</v>
      </c>
      <c r="I33" s="14">
        <f t="shared" si="2"/>
        <v>111.29313617219856</v>
      </c>
      <c r="J33" s="15">
        <v>692568.78</v>
      </c>
      <c r="K33" s="15">
        <v>712456.55</v>
      </c>
    </row>
    <row r="34" spans="1:11" x14ac:dyDescent="0.3">
      <c r="A34" s="9" t="s">
        <v>68</v>
      </c>
      <c r="B34" s="7" t="s">
        <v>27</v>
      </c>
      <c r="C34" s="15">
        <v>50471.519999999997</v>
      </c>
      <c r="D34" s="11">
        <v>62909.91</v>
      </c>
      <c r="E34" s="15">
        <v>72599.19</v>
      </c>
      <c r="F34" s="14">
        <f t="shared" si="0"/>
        <v>22127.670000000006</v>
      </c>
      <c r="G34" s="14">
        <f t="shared" si="3"/>
        <v>143.84189340840143</v>
      </c>
      <c r="H34" s="14">
        <f t="shared" si="1"/>
        <v>9689.2799999999988</v>
      </c>
      <c r="I34" s="14">
        <f t="shared" si="2"/>
        <v>115.40183414663923</v>
      </c>
      <c r="J34" s="15">
        <v>72599.19</v>
      </c>
      <c r="K34" s="15">
        <v>72599.199999999997</v>
      </c>
    </row>
    <row r="35" spans="1:11" x14ac:dyDescent="0.3">
      <c r="A35" s="9" t="s">
        <v>69</v>
      </c>
      <c r="B35" s="7" t="s">
        <v>89</v>
      </c>
      <c r="C35" s="15">
        <v>5713.93</v>
      </c>
      <c r="D35" s="11">
        <v>1099</v>
      </c>
      <c r="E35" s="15">
        <v>1138</v>
      </c>
      <c r="F35" s="14">
        <f t="shared" si="0"/>
        <v>-4575.93</v>
      </c>
      <c r="G35" s="14">
        <f t="shared" si="3"/>
        <v>19.916239785926674</v>
      </c>
      <c r="H35" s="14">
        <f t="shared" si="1"/>
        <v>39</v>
      </c>
      <c r="I35" s="14">
        <f t="shared" si="2"/>
        <v>103.54868061874431</v>
      </c>
      <c r="J35" s="15">
        <v>1182</v>
      </c>
      <c r="K35" s="15">
        <v>0</v>
      </c>
    </row>
    <row r="36" spans="1:11" s="4" customFormat="1" x14ac:dyDescent="0.3">
      <c r="A36" s="9" t="s">
        <v>70</v>
      </c>
      <c r="B36" s="7" t="s">
        <v>28</v>
      </c>
      <c r="C36" s="15">
        <v>27559.97</v>
      </c>
      <c r="D36" s="11">
        <v>35967.15</v>
      </c>
      <c r="E36" s="15">
        <v>39722.14</v>
      </c>
      <c r="F36" s="14">
        <f t="shared" si="0"/>
        <v>12162.169999999998</v>
      </c>
      <c r="G36" s="14">
        <f t="shared" si="3"/>
        <v>144.12983758690592</v>
      </c>
      <c r="H36" s="14">
        <f t="shared" si="1"/>
        <v>3754.989999999998</v>
      </c>
      <c r="I36" s="14">
        <f t="shared" si="2"/>
        <v>110.44005432735149</v>
      </c>
      <c r="J36" s="15">
        <v>32965.31</v>
      </c>
      <c r="K36" s="15">
        <v>32970.94</v>
      </c>
    </row>
    <row r="37" spans="1:11" s="4" customFormat="1" x14ac:dyDescent="0.3">
      <c r="A37" s="8" t="s">
        <v>71</v>
      </c>
      <c r="B37" s="6" t="s">
        <v>29</v>
      </c>
      <c r="C37" s="14">
        <f>SUM(C38:C39)</f>
        <v>62774.130000000005</v>
      </c>
      <c r="D37" s="10">
        <f t="shared" ref="D37:K37" si="13">SUM(D38:D39)</f>
        <v>75080.28</v>
      </c>
      <c r="E37" s="14">
        <f t="shared" si="13"/>
        <v>132252.89000000001</v>
      </c>
      <c r="F37" s="14">
        <f t="shared" si="0"/>
        <v>69478.760000000009</v>
      </c>
      <c r="G37" s="14">
        <f t="shared" si="3"/>
        <v>210.68056219974696</v>
      </c>
      <c r="H37" s="14">
        <f t="shared" si="1"/>
        <v>57172.610000000015</v>
      </c>
      <c r="I37" s="14">
        <f t="shared" si="2"/>
        <v>176.1486371654448</v>
      </c>
      <c r="J37" s="14">
        <f t="shared" si="13"/>
        <v>130637.71</v>
      </c>
      <c r="K37" s="14">
        <f t="shared" si="13"/>
        <v>130638.98</v>
      </c>
    </row>
    <row r="38" spans="1:11" x14ac:dyDescent="0.3">
      <c r="A38" s="9" t="s">
        <v>72</v>
      </c>
      <c r="B38" s="7" t="s">
        <v>30</v>
      </c>
      <c r="C38" s="15">
        <v>34496.47</v>
      </c>
      <c r="D38" s="11">
        <v>44690.25</v>
      </c>
      <c r="E38" s="15">
        <v>86478.59</v>
      </c>
      <c r="F38" s="14">
        <f t="shared" si="0"/>
        <v>51982.119999999995</v>
      </c>
      <c r="G38" s="14">
        <f t="shared" si="3"/>
        <v>250.68822983916905</v>
      </c>
      <c r="H38" s="14">
        <f t="shared" si="1"/>
        <v>41788.339999999997</v>
      </c>
      <c r="I38" s="14">
        <f t="shared" si="2"/>
        <v>193.50661497753981</v>
      </c>
      <c r="J38" s="15">
        <v>84863.41</v>
      </c>
      <c r="K38" s="15">
        <v>84864.68</v>
      </c>
    </row>
    <row r="39" spans="1:11" x14ac:dyDescent="0.3">
      <c r="A39" s="9" t="s">
        <v>73</v>
      </c>
      <c r="B39" s="7" t="s">
        <v>31</v>
      </c>
      <c r="C39" s="15">
        <v>28277.66</v>
      </c>
      <c r="D39" s="11">
        <v>30390.03</v>
      </c>
      <c r="E39" s="15">
        <v>45774.3</v>
      </c>
      <c r="F39" s="14">
        <f t="shared" si="0"/>
        <v>17496.640000000003</v>
      </c>
      <c r="G39" s="14">
        <f t="shared" si="3"/>
        <v>161.87442666755311</v>
      </c>
      <c r="H39" s="14">
        <f t="shared" si="1"/>
        <v>15384.270000000004</v>
      </c>
      <c r="I39" s="14">
        <f t="shared" si="2"/>
        <v>150.62275358069738</v>
      </c>
      <c r="J39" s="15">
        <v>45774.3</v>
      </c>
      <c r="K39" s="15">
        <v>45774.3</v>
      </c>
    </row>
    <row r="40" spans="1:11" s="4" customFormat="1" x14ac:dyDescent="0.3">
      <c r="A40" s="8" t="s">
        <v>74</v>
      </c>
      <c r="B40" s="6" t="s">
        <v>32</v>
      </c>
      <c r="C40" s="14">
        <f>SUM(C41:C44)</f>
        <v>81072.490000000005</v>
      </c>
      <c r="D40" s="10">
        <f t="shared" ref="D40:K40" si="14">SUM(D41:D44)</f>
        <v>80884.600000000006</v>
      </c>
      <c r="E40" s="14">
        <f t="shared" si="14"/>
        <v>118139.8</v>
      </c>
      <c r="F40" s="14">
        <f t="shared" si="0"/>
        <v>37067.31</v>
      </c>
      <c r="G40" s="14">
        <f t="shared" si="3"/>
        <v>145.7211934652556</v>
      </c>
      <c r="H40" s="14">
        <f t="shared" si="1"/>
        <v>37255.199999999997</v>
      </c>
      <c r="I40" s="14">
        <f t="shared" si="2"/>
        <v>146.05969492338465</v>
      </c>
      <c r="J40" s="14">
        <f t="shared" si="14"/>
        <v>91125.299999999988</v>
      </c>
      <c r="K40" s="14">
        <f t="shared" si="14"/>
        <v>80517.8</v>
      </c>
    </row>
    <row r="41" spans="1:11" x14ac:dyDescent="0.3">
      <c r="A41" s="9" t="s">
        <v>75</v>
      </c>
      <c r="B41" s="7" t="s">
        <v>33</v>
      </c>
      <c r="C41" s="15">
        <v>4418.46</v>
      </c>
      <c r="D41" s="11">
        <v>4915.9799999999996</v>
      </c>
      <c r="E41" s="15">
        <v>5393.35</v>
      </c>
      <c r="F41" s="14">
        <f t="shared" si="0"/>
        <v>974.89000000000033</v>
      </c>
      <c r="G41" s="14">
        <f t="shared" si="3"/>
        <v>122.06402230641447</v>
      </c>
      <c r="H41" s="14">
        <f t="shared" si="1"/>
        <v>477.3700000000008</v>
      </c>
      <c r="I41" s="14">
        <f t="shared" si="2"/>
        <v>109.71057652797613</v>
      </c>
      <c r="J41" s="15">
        <v>5393.35</v>
      </c>
      <c r="K41" s="15">
        <v>0</v>
      </c>
    </row>
    <row r="42" spans="1:11" x14ac:dyDescent="0.3">
      <c r="A42" s="9" t="s">
        <v>76</v>
      </c>
      <c r="B42" s="7" t="s">
        <v>34</v>
      </c>
      <c r="C42" s="15">
        <v>7858.91</v>
      </c>
      <c r="D42" s="11">
        <v>10598.54</v>
      </c>
      <c r="E42" s="15">
        <v>6550.26</v>
      </c>
      <c r="F42" s="14">
        <f t="shared" si="0"/>
        <v>-1308.6499999999996</v>
      </c>
      <c r="G42" s="14">
        <f t="shared" si="3"/>
        <v>83.34819968672501</v>
      </c>
      <c r="H42" s="14">
        <f t="shared" si="1"/>
        <v>-4048.2800000000007</v>
      </c>
      <c r="I42" s="14">
        <f t="shared" si="2"/>
        <v>61.803418206658648</v>
      </c>
      <c r="J42" s="15">
        <v>6273.58</v>
      </c>
      <c r="K42" s="15">
        <v>52.6</v>
      </c>
    </row>
    <row r="43" spans="1:11" s="4" customFormat="1" x14ac:dyDescent="0.3">
      <c r="A43" s="9" t="s">
        <v>77</v>
      </c>
      <c r="B43" s="7" t="s">
        <v>35</v>
      </c>
      <c r="C43" s="15">
        <v>67501.55</v>
      </c>
      <c r="D43" s="11">
        <v>63886.23</v>
      </c>
      <c r="E43" s="15">
        <v>104885.09</v>
      </c>
      <c r="F43" s="14">
        <f t="shared" si="0"/>
        <v>37383.539999999994</v>
      </c>
      <c r="G43" s="14">
        <f t="shared" si="3"/>
        <v>155.38175049313679</v>
      </c>
      <c r="H43" s="14">
        <f t="shared" si="1"/>
        <v>40998.859999999993</v>
      </c>
      <c r="I43" s="14">
        <f t="shared" si="2"/>
        <v>164.17479948339414</v>
      </c>
      <c r="J43" s="15">
        <v>78828.37</v>
      </c>
      <c r="K43" s="15">
        <v>80465.2</v>
      </c>
    </row>
    <row r="44" spans="1:11" x14ac:dyDescent="0.3">
      <c r="A44" s="9" t="s">
        <v>78</v>
      </c>
      <c r="B44" s="7" t="s">
        <v>36</v>
      </c>
      <c r="C44" s="15">
        <v>1293.57</v>
      </c>
      <c r="D44" s="11">
        <v>1483.85</v>
      </c>
      <c r="E44" s="15">
        <v>1311.1</v>
      </c>
      <c r="F44" s="14">
        <f t="shared" si="0"/>
        <v>17.529999999999973</v>
      </c>
      <c r="G44" s="14">
        <f t="shared" si="3"/>
        <v>101.35516439002141</v>
      </c>
      <c r="H44" s="14">
        <f t="shared" si="1"/>
        <v>-172.75</v>
      </c>
      <c r="I44" s="14">
        <f t="shared" si="2"/>
        <v>88.357987667217031</v>
      </c>
      <c r="J44" s="15">
        <v>630</v>
      </c>
      <c r="K44" s="15">
        <v>0</v>
      </c>
    </row>
    <row r="45" spans="1:11" s="4" customFormat="1" x14ac:dyDescent="0.3">
      <c r="A45" s="8" t="s">
        <v>79</v>
      </c>
      <c r="B45" s="6" t="s">
        <v>37</v>
      </c>
      <c r="C45" s="14">
        <f>SUM(C46:C47)</f>
        <v>1191.31</v>
      </c>
      <c r="D45" s="10">
        <f>SUM(D46:D47)</f>
        <v>6448.64</v>
      </c>
      <c r="E45" s="14">
        <f>SUM(E46:E47)</f>
        <v>132883.93</v>
      </c>
      <c r="F45" s="14">
        <f t="shared" si="0"/>
        <v>131692.62</v>
      </c>
      <c r="G45" s="14">
        <f t="shared" si="3"/>
        <v>11154.437551938623</v>
      </c>
      <c r="H45" s="14">
        <f t="shared" si="1"/>
        <v>126435.29</v>
      </c>
      <c r="I45" s="14">
        <f t="shared" si="2"/>
        <v>2060.6504627332274</v>
      </c>
      <c r="J45" s="14">
        <f>SUM(J46:J47)</f>
        <v>76889.5</v>
      </c>
      <c r="K45" s="14">
        <f>SUM(K46:K47)</f>
        <v>572.5</v>
      </c>
    </row>
    <row r="46" spans="1:11" s="4" customFormat="1" x14ac:dyDescent="0.3">
      <c r="A46" s="9" t="s">
        <v>87</v>
      </c>
      <c r="B46" s="7" t="s">
        <v>88</v>
      </c>
      <c r="C46" s="15">
        <v>205.45</v>
      </c>
      <c r="D46" s="11">
        <v>656.5</v>
      </c>
      <c r="E46" s="15">
        <v>200</v>
      </c>
      <c r="F46" s="14">
        <f t="shared" si="0"/>
        <v>-5.4499999999999886</v>
      </c>
      <c r="G46" s="14">
        <f t="shared" si="3"/>
        <v>97.347286444390363</v>
      </c>
      <c r="H46" s="14">
        <f t="shared" si="1"/>
        <v>-456.5</v>
      </c>
      <c r="I46" s="14">
        <f t="shared" si="2"/>
        <v>30.464584920030465</v>
      </c>
      <c r="J46" s="15">
        <v>200</v>
      </c>
      <c r="K46" s="15">
        <v>200</v>
      </c>
    </row>
    <row r="47" spans="1:11" x14ac:dyDescent="0.3">
      <c r="A47" s="9" t="s">
        <v>80</v>
      </c>
      <c r="B47" s="7" t="s">
        <v>38</v>
      </c>
      <c r="C47" s="15">
        <v>985.86</v>
      </c>
      <c r="D47" s="11">
        <v>5792.14</v>
      </c>
      <c r="E47" s="15">
        <v>132683.93</v>
      </c>
      <c r="F47" s="14">
        <f t="shared" si="0"/>
        <v>131698.07</v>
      </c>
      <c r="G47" s="14">
        <f t="shared" si="3"/>
        <v>13458.699003915362</v>
      </c>
      <c r="H47" s="14">
        <f t="shared" si="1"/>
        <v>126891.79</v>
      </c>
      <c r="I47" s="14">
        <f t="shared" si="2"/>
        <v>2290.7583380235974</v>
      </c>
      <c r="J47" s="15">
        <v>76689.5</v>
      </c>
      <c r="K47" s="15">
        <v>372.5</v>
      </c>
    </row>
    <row r="48" spans="1:11" s="4" customFormat="1" x14ac:dyDescent="0.3">
      <c r="A48" s="8" t="s">
        <v>81</v>
      </c>
      <c r="B48" s="6" t="s">
        <v>39</v>
      </c>
      <c r="C48" s="14">
        <f>SUM(C49:C49)</f>
        <v>2680.3</v>
      </c>
      <c r="D48" s="10">
        <f>SUM(D49:D49)</f>
        <v>2680.3</v>
      </c>
      <c r="E48" s="14">
        <f>SUM(E49:E49)</f>
        <v>2680.3</v>
      </c>
      <c r="F48" s="14">
        <f t="shared" si="0"/>
        <v>0</v>
      </c>
      <c r="G48" s="14">
        <f t="shared" si="3"/>
        <v>100</v>
      </c>
      <c r="H48" s="14">
        <f t="shared" si="1"/>
        <v>0</v>
      </c>
      <c r="I48" s="14">
        <f t="shared" si="2"/>
        <v>100</v>
      </c>
      <c r="J48" s="14">
        <f>SUM(J49:J49)</f>
        <v>2680.3</v>
      </c>
      <c r="K48" s="14">
        <f>SUM(K49:K49)</f>
        <v>2680.3</v>
      </c>
    </row>
    <row r="49" spans="1:11" x14ac:dyDescent="0.3">
      <c r="A49" s="9" t="s">
        <v>82</v>
      </c>
      <c r="B49" s="7" t="s">
        <v>40</v>
      </c>
      <c r="C49" s="15">
        <v>2680.3</v>
      </c>
      <c r="D49" s="11">
        <v>2680.3</v>
      </c>
      <c r="E49" s="15">
        <v>2680.3</v>
      </c>
      <c r="F49" s="14">
        <f t="shared" si="0"/>
        <v>0</v>
      </c>
      <c r="G49" s="14">
        <f t="shared" si="3"/>
        <v>100</v>
      </c>
      <c r="H49" s="14">
        <f t="shared" si="1"/>
        <v>0</v>
      </c>
      <c r="I49" s="14">
        <f t="shared" si="2"/>
        <v>100</v>
      </c>
      <c r="J49" s="15">
        <v>2680.3</v>
      </c>
      <c r="K49" s="15">
        <v>2680.3</v>
      </c>
    </row>
    <row r="50" spans="1:11" s="4" customFormat="1" ht="46.8" x14ac:dyDescent="0.3">
      <c r="A50" s="8" t="s">
        <v>83</v>
      </c>
      <c r="B50" s="6" t="s">
        <v>85</v>
      </c>
      <c r="C50" s="14">
        <f>C51+C52</f>
        <v>31114.3</v>
      </c>
      <c r="D50" s="10">
        <f>SUM(D51:D52)</f>
        <v>32644.6</v>
      </c>
      <c r="E50" s="14">
        <f>SUM(E51:E52)</f>
        <v>0</v>
      </c>
      <c r="F50" s="14">
        <f t="shared" si="0"/>
        <v>-31114.3</v>
      </c>
      <c r="G50" s="14">
        <f t="shared" si="3"/>
        <v>0</v>
      </c>
      <c r="H50" s="14">
        <f t="shared" si="1"/>
        <v>-32644.6</v>
      </c>
      <c r="I50" s="14">
        <f t="shared" si="2"/>
        <v>0</v>
      </c>
      <c r="J50" s="14">
        <f>SUM(J51:J52)</f>
        <v>0</v>
      </c>
      <c r="K50" s="14">
        <f>SUM(K51:K52)</f>
        <v>0</v>
      </c>
    </row>
    <row r="51" spans="1:11" s="4" customFormat="1" ht="31.2" x14ac:dyDescent="0.3">
      <c r="A51" s="9" t="s">
        <v>84</v>
      </c>
      <c r="B51" s="7" t="s">
        <v>41</v>
      </c>
      <c r="C51" s="15">
        <v>30114.3</v>
      </c>
      <c r="D51" s="11">
        <v>30144.6</v>
      </c>
      <c r="E51" s="15">
        <v>0</v>
      </c>
      <c r="F51" s="14">
        <f t="shared" si="0"/>
        <v>-30114.3</v>
      </c>
      <c r="G51" s="14">
        <f t="shared" si="3"/>
        <v>0</v>
      </c>
      <c r="H51" s="14">
        <f t="shared" si="1"/>
        <v>-30144.6</v>
      </c>
      <c r="I51" s="14">
        <f t="shared" si="2"/>
        <v>0</v>
      </c>
      <c r="J51" s="15">
        <v>0</v>
      </c>
      <c r="K51" s="15">
        <v>0</v>
      </c>
    </row>
    <row r="52" spans="1:11" s="4" customFormat="1" x14ac:dyDescent="0.3">
      <c r="A52" s="16" t="s">
        <v>90</v>
      </c>
      <c r="B52" s="17" t="s">
        <v>91</v>
      </c>
      <c r="C52" s="15">
        <v>1000</v>
      </c>
      <c r="D52" s="11">
        <v>2500</v>
      </c>
      <c r="E52" s="15">
        <v>0</v>
      </c>
      <c r="F52" s="14">
        <f t="shared" si="0"/>
        <v>-1000</v>
      </c>
      <c r="G52" s="14" t="s">
        <v>97</v>
      </c>
      <c r="H52" s="14">
        <f t="shared" si="1"/>
        <v>-2500</v>
      </c>
      <c r="I52" s="14" t="s">
        <v>97</v>
      </c>
      <c r="J52" s="15">
        <v>0</v>
      </c>
      <c r="K52" s="15">
        <v>0</v>
      </c>
    </row>
    <row r="53" spans="1:11" s="4" customFormat="1" x14ac:dyDescent="0.3">
      <c r="A53" s="3"/>
      <c r="B53" s="5" t="s">
        <v>86</v>
      </c>
      <c r="C53" s="14">
        <f>C7+C16+C19+C21+C26+C31+C37+C40+C45+C48+C50</f>
        <v>1499348.55</v>
      </c>
      <c r="D53" s="10">
        <f>D7+D16+D19+D21+D26+D31+D37+D40+D45+D48+D50</f>
        <v>1464338.2300000002</v>
      </c>
      <c r="E53" s="14">
        <f>E7+E16+E19+E21+E26+E31+E37+E40+E45+E48+E50</f>
        <v>1721573.7899999998</v>
      </c>
      <c r="F53" s="14">
        <f t="shared" si="0"/>
        <v>222225.23999999976</v>
      </c>
      <c r="G53" s="14">
        <f t="shared" si="3"/>
        <v>114.82145295701922</v>
      </c>
      <c r="H53" s="14">
        <f t="shared" si="1"/>
        <v>257235.55999999959</v>
      </c>
      <c r="I53" s="14">
        <f t="shared" si="2"/>
        <v>117.56667651844339</v>
      </c>
      <c r="J53" s="14">
        <f>J7+J16+J19+J21+J26+J31+J37+J40+J45+J48+J50</f>
        <v>1615145.78</v>
      </c>
      <c r="K53" s="14">
        <f>K7+K16+K19+K21+K26+K31+K37+K40+K45+K48+K50</f>
        <v>1508103.27</v>
      </c>
    </row>
    <row r="54" spans="1:11" x14ac:dyDescent="0.3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1" ht="32.25" customHeight="1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2"/>
    </row>
    <row r="56" spans="1:11" ht="30.75" customHeight="1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1" x14ac:dyDescent="0.3">
      <c r="A57" s="24"/>
      <c r="B57" s="24"/>
      <c r="C57" s="24"/>
      <c r="D57" s="24"/>
      <c r="E57" s="24"/>
      <c r="F57" s="24"/>
      <c r="G57" s="24"/>
      <c r="H57" s="24"/>
      <c r="I57" s="24"/>
      <c r="J57" s="24"/>
    </row>
  </sheetData>
  <mergeCells count="11">
    <mergeCell ref="A1:K1"/>
    <mergeCell ref="A57:J57"/>
    <mergeCell ref="A55:J55"/>
    <mergeCell ref="A54:J54"/>
    <mergeCell ref="A56:J56"/>
    <mergeCell ref="D4:D5"/>
    <mergeCell ref="C4:C5"/>
    <mergeCell ref="B4:B5"/>
    <mergeCell ref="A4:A5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2023-11-23T06:18:51Z</dcterms:modified>
</cp:coreProperties>
</file>