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ходы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<sst xmlns="http://schemas.openxmlformats.org/spreadsheetml/2006/main" count="158" uniqueCount="158">
  <si>
    <t xml:space="preserve">Сведения об исполнении бюджета Партизанского муниципального округа по доходам за 1 квартал 2025 года                                                                                                            </t>
  </si>
  <si>
    <t xml:space="preserve"> Наименование показателя</t>
  </si>
  <si>
    <t xml:space="preserve">Код бюджетной классификации          (без указания кода главного администратора доходов бюджета)</t>
  </si>
  <si>
    <t xml:space="preserve">Утверждено Решением Думы ПМО от 19.12.2024 № 274 (в ред. Решения от 11.02.2025 № 288), руб.</t>
  </si>
  <si>
    <t xml:space="preserve">Фактически исполнено по состоянию на 01.04.2025, руб.</t>
  </si>
  <si>
    <t xml:space="preserve">% исполнение годового плана по состоянию на 01.04.2025</t>
  </si>
  <si>
    <t xml:space="preserve">Фактически исполнено по состоянию на 01.04.2024, 
 руб.</t>
  </si>
  <si>
    <t xml:space="preserve">Темп роста к соответствующему периоду прошлого года, 
%</t>
  </si>
  <si>
    <t xml:space="preserve">Темп роста к соответствующему периоду прошлого года,  %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</si>
  <si>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</si>
  <si>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</si>
  <si>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</si>
  <si>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</si>
  <si>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в том числе:</t>
  </si>
  <si>
    <t xml:space="preserve">  НАЛОГОВЫЕ И НЕНАЛОГОВЫЕ ДОХОДЫ</t>
  </si>
  <si>
    <t xml:space="preserve">1 00 00000 00 0000 000</t>
  </si>
  <si>
    <t xml:space="preserve">  НАЛОГИ НА ПРИБЫЛЬ, ДОХОДЫ</t>
  </si>
  <si>
    <t xml:space="preserve"> 1 01 00000 00 0000 000</t>
  </si>
  <si>
    <t xml:space="preserve">  Налог на доходы физических лиц</t>
  </si>
  <si>
    <t xml:space="preserve"> 1 01 02000 01 0000 110</t>
  </si>
  <si>
    <t xml:space="preserve">  НАЛОГИ НА ТОВАРЫ (РАБОТЫ, УСЛУГИ), РЕАЛИЗУЕМЫЕ НА ТЕРРИТОРИИ РОССИЙСКОЙ ФЕДЕРАЦИИ</t>
  </si>
  <si>
    <t xml:space="preserve">1 03 00000 00 0000 000</t>
  </si>
  <si>
    <t xml:space="preserve">  Акцизы по подакцизным товарам (продукции), производимым на территории Российской Федерации</t>
  </si>
  <si>
    <t xml:space="preserve">1 03 02000 01 0000 110</t>
  </si>
  <si>
    <t xml:space="preserve">  НАЛОГИ НА СОВОКУПНЫЙ ДОХОД</t>
  </si>
  <si>
    <t xml:space="preserve">1 05 00000 00 0000 000</t>
  </si>
  <si>
    <t xml:space="preserve">  Налог, взимаемый в связи с применением упрощенной системы налогообложения</t>
  </si>
  <si>
    <t xml:space="preserve">1 05 01000 00 0000 110</t>
  </si>
  <si>
    <t xml:space="preserve">  Единый налог на вмененный доход для отдельных видов деятельности</t>
  </si>
  <si>
    <t xml:space="preserve">1 05 02000 02 0000 110</t>
  </si>
  <si>
    <t xml:space="preserve">  Единый сельскохозяйственный налог</t>
  </si>
  <si>
    <t xml:space="preserve">1 05 03000 01 0000 110</t>
  </si>
  <si>
    <t xml:space="preserve">  Налог, взимаемый в связи с применением патентной системы налогообложения</t>
  </si>
  <si>
    <t xml:space="preserve">1 05 04000 02 0000 110</t>
  </si>
  <si>
    <t xml:space="preserve">  НАЛОГИ НА ИМУЩЕСТВО</t>
  </si>
  <si>
    <t xml:space="preserve">1 06 00000 00 0000 000</t>
  </si>
  <si>
    <t xml:space="preserve">  Налог на имущество физических лиц</t>
  </si>
  <si>
    <t xml:space="preserve">1 06 01000 00 0000 110</t>
  </si>
  <si>
    <t xml:space="preserve">  Земельный налог</t>
  </si>
  <si>
    <t xml:space="preserve">1 06 06000 00 0000 110</t>
  </si>
  <si>
    <t xml:space="preserve">  Земельный налог с организаций</t>
  </si>
  <si>
    <t xml:space="preserve">1 06 06030 00 0000 110</t>
  </si>
  <si>
    <t xml:space="preserve">  Земельный налог с физических лиц</t>
  </si>
  <si>
    <t xml:space="preserve">1 06 06040 00 0000 110</t>
  </si>
  <si>
    <t xml:space="preserve">  ГОСУДАРСТВЕННАЯ ПОШЛИНА</t>
  </si>
  <si>
    <t xml:space="preserve">1 08 00000 00 0000 000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</si>
  <si>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</si>
  <si>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1 08 03000 01 0000 110</t>
  </si>
  <si>
    <t xml:space="preserve">  ЗАДОЛЖЕННОСТЬ И ПЕРЕРАСЧЕТЫ ПО ОТМЕНЕННЫМ НАЛОГАМ, СБОРАМ И ИНЫМ ОБЯЗАТЕЛЬНЫМ ПЛАТЕЖАМ</t>
  </si>
  <si>
    <t xml:space="preserve">1 09 00000 00 0000 000</t>
  </si>
  <si>
    <t xml:space="preserve">  Налоги на имущество</t>
  </si>
  <si>
    <t xml:space="preserve">1 09 04000 00 0000 110</t>
  </si>
  <si>
    <t xml:space="preserve">  Земельный налог (по обязательствам, возникшим до 1 января 2006 года)</t>
  </si>
  <si>
    <t xml:space="preserve">1 09 04050 00 0000 110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</si>
  <si>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</si>
  <si>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</si>
  <si>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</si>
  <si>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</si>
  <si>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</si>
  <si>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1 11 05010 00 0000 120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</si>
  <si>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</si>
  <si>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1 11 05030 00 0000 120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</si>
  <si>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</si>
  <si>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1 11 05070 00 0000 120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</si>
  <si>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</si>
  <si>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1 11 05300 00 0000 120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</si>
  <si>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</si>
  <si>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1 11 09000 00 0000 120</t>
  </si>
  <si>
    <t xml:space="preserve">  ПЛАТЕЖИ ПРИ ПОЛЬЗОВАНИИ ПРИРОДНЫМИ РЕСУРСАМИ</t>
  </si>
  <si>
    <t xml:space="preserve">1 12 00000 00 0000 000</t>
  </si>
  <si>
    <t xml:space="preserve">  Плата за негативное воздействие на окружающую среду</t>
  </si>
  <si>
    <t xml:space="preserve">1 12 01000 01 0000 120</t>
  </si>
  <si>
    <t xml:space="preserve">  ДОХОДЫ ОТ ОКАЗАНИЯ ПЛАТНЫХ УСЛУГ И КОМПЕНСАЦИИ ЗАТРАТ ГОСУДАРСТВА</t>
  </si>
  <si>
    <t xml:space="preserve">1 13 00000 00 0000 000</t>
  </si>
  <si>
    <t xml:space="preserve">  Доходы от оказания платных услуг (работ)</t>
  </si>
  <si>
    <t xml:space="preserve">1 13 01000 00 0000 130</t>
  </si>
  <si>
    <t xml:space="preserve">  Прочие доходы от оказания платных услуг (работ)</t>
  </si>
  <si>
    <t xml:space="preserve">1 13 01990 00 0000 130</t>
  </si>
  <si>
    <t xml:space="preserve">  Доходы от компенсации затрат государства</t>
  </si>
  <si>
    <t xml:space="preserve">1 13 02000 00 0000 130</t>
  </si>
  <si>
    <t xml:space="preserve">  Прочие доходы от компенсации затрат государства</t>
  </si>
  <si>
    <t xml:space="preserve">1 13 02990 00 0000 130</t>
  </si>
  <si>
    <t xml:space="preserve">  ДОХОДЫ ОТ ПРОДАЖИ МАТЕРИАЛЬНЫХ И НЕМАТЕРИАЛЬНЫХ АКТИВОВ</t>
  </si>
  <si>
    <t xml:space="preserve">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</si>
  <si>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</si>
  <si>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1 14 06000 00 0000 430</t>
  </si>
  <si>
    <t xml:space="preserve">  ШТРАФЫ, САНКЦИИ, ВОЗМЕЩЕНИЕ УЩЕРБА</t>
  </si>
  <si>
    <t xml:space="preserve">1 16 00000 00 0000 000</t>
  </si>
  <si>
    <t xml:space="preserve">Административные штрафы, установленные Кодексом Российской Федерации об административных правонарушениях</t>
  </si>
  <si>
    <t xml:space="preserve">1 16 01000 01 0000 140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</si>
  <si>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</si>
  <si>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 1160200002 0000 140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</si>
  <si>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</si>
  <si>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1 16 07000 00 0000 140</t>
  </si>
  <si>
    <t xml:space="preserve">  Платежи в целях возмещения причиненного ущерба (убытков)</t>
  </si>
  <si>
    <t xml:space="preserve">1 16 10000 00 0000 140</t>
  </si>
  <si>
    <t xml:space="preserve">  Платежи, уплачиваемые в целях возмещения вреда</t>
  </si>
  <si>
    <t xml:space="preserve">1 16 11000 01 0000 140</t>
  </si>
  <si>
    <t xml:space="preserve">  ПРОЧИЕ НЕНАЛОГОВЫЕ ДОХОДЫ</t>
  </si>
  <si>
    <t xml:space="preserve">1 17 00000 00 0000 000</t>
  </si>
  <si>
    <t xml:space="preserve">  Невыясненные поступления</t>
  </si>
  <si>
    <t xml:space="preserve">1 17 01000 00 0000 180</t>
  </si>
  <si>
    <t xml:space="preserve">  Прочие неналоговые доходы</t>
  </si>
  <si>
    <t xml:space="preserve">1 17 05000 00 0000 180</t>
  </si>
  <si>
    <t xml:space="preserve">  БЕЗВОЗМЕЗДНЫЕ ПОСТУПЛЕНИЯ</t>
  </si>
  <si>
    <t xml:space="preserve">2 00 00000 00 0000 000</t>
  </si>
  <si>
    <t xml:space="preserve">  БЕЗВОЗМЕЗДНЫЕ ПОСТУПЛЕНИЯ ОТ ДРУГИХ БЮДЖЕТОВ БЮДЖЕТНОЙ СИСТЕМЫ РОССИЙСКОЙ ФЕДЕРАЦИИ</t>
  </si>
  <si>
    <t xml:space="preserve">2 02 00000 00 0000 000</t>
  </si>
  <si>
    <t xml:space="preserve">  Дотации бюджетам бюджетной системы Российской Федерации</t>
  </si>
  <si>
    <t xml:space="preserve">2 02 10000 00 0000 150</t>
  </si>
  <si>
    <t xml:space="preserve">  Субсидии бюджетам бюджетной системы Российской Федерации (межбюджетные субсидии)</t>
  </si>
  <si>
    <t xml:space="preserve">2 02 20000 00 0000 150</t>
  </si>
  <si>
    <t xml:space="preserve">Субсидии бюджетам на софинансирование капитальных вложений в объекты муниципальной собственности</t>
  </si>
  <si>
    <t xml:space="preserve">2 02 20077 00 0000 150</t>
  </si>
  <si>
    <t xml:space="preserve">Субсидии бюджетам на реализацию мероприятий по обеспечению жильем молодых семей</t>
  </si>
  <si>
    <t xml:space="preserve">2 02 25497 00 0000 150</t>
  </si>
  <si>
    <t xml:space="preserve">Субсидии бюджетам на поддержку отрасли культуры</t>
  </si>
  <si>
    <t xml:space="preserve">2 02 25519 00 0000 150</t>
  </si>
  <si>
    <t xml:space="preserve">Субсидии бюджетам на реализацию программ формирования современной городской среды</t>
  </si>
  <si>
    <t xml:space="preserve">2 02 25555 00 0000 150</t>
  </si>
  <si>
    <t xml:space="preserve">  Субсидии бюджетам на подготовку проектов межевания земельных участков и на проведение кадастровых работ</t>
  </si>
  <si>
    <t xml:space="preserve">2 02 25599 00 0000 150</t>
  </si>
  <si>
    <t xml:space="preserve">  Прочие субсидии</t>
  </si>
  <si>
    <t xml:space="preserve">2 02 29999 00 0000 150</t>
  </si>
  <si>
    <t xml:space="preserve">  Субвенции бюджетам бюджетной системы Российской Федерации</t>
  </si>
  <si>
    <t xml:space="preserve">2 02 30000 00 0000 150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</si>
  <si>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</si>
  <si>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2 02 30024 00 0000 150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</si>
  <si>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</si>
  <si>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2 02 30029 00 0000 150</t>
  </si>
  <si>
    <t xml:space="preserve"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</si>
  <si>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2 02 35082 00 0000 150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</si>
  <si>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</si>
  <si>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2 02 35118 00 0000 150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</si>
  <si>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</si>
  <si>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2 02 35120 00 0000 150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</si>
  <si>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</si>
  <si>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2 02 35304 00 0000 150</t>
  </si>
  <si>
    <t xml:space="preserve">  Субвенции бюджетам на государственную регистрацию актов гражданского состояния</t>
  </si>
  <si>
    <t xml:space="preserve">2 02 35930 00 0000 150</t>
  </si>
  <si>
    <t xml:space="preserve">  Единая субвенция местным бюджетам из бюджета субъекта Российской Федерации</t>
  </si>
  <si>
    <t xml:space="preserve">2 02 36900 00 0000 150</t>
  </si>
  <si>
    <t xml:space="preserve">  Прочие субвенции</t>
  </si>
  <si>
    <t xml:space="preserve">2 02 39999 00 0000 150</t>
  </si>
  <si>
    <t xml:space="preserve">  Иные межбюджетные трансферты</t>
  </si>
  <si>
    <t xml:space="preserve">2 02 40000 00 0000 150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</si>
  <si>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</si>
  <si>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2 02 45050 00 0000 150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</si>
  <si>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</si>
  <si>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2 02 45179 00 0000 150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</si>
  <si>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</si>
  <si>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2 02 45303 00 0000 150</t>
  </si>
  <si>
    <t xml:space="preserve">Прочие межбюджетные трансферты, передаваемые бюджетам</t>
  </si>
  <si>
    <t xml:space="preserve">2 02 49999 00 0000 150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</si>
  <si>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</si>
  <si>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</si>
  <si>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</si>
  <si>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2 19 00000 05 0000 150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</si>
</sst>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#,##0.00_ ;\-#,##0.00"/>
    <numFmt numFmtId="167" formatCode="#,##0.00"/>
    <numFmt numFmtId="168" formatCode="dd\.mm\.yyyy"/>
    <numFmt numFmtId="169" formatCode="0.00%"/>
    <numFmt numFmtId="170" formatCode="#,##0.0"/>
  </numFmts>
  <fonts count="23">
    <font>
      <sz val="1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Cyr"/>
      <family val="0"/>
      <charset val="1"/>
    </font>
    <font>
      <sz val="11"/>
      <color rgb="FF000000"/>
      <name val="Calibri"/>
      <family val="0"/>
      <charset val="1"/>
    </font>
    <font>
      <sz val="8"/>
      <color rgb="FF000000"/>
      <name val="Arial Cyr"/>
      <family val="0"/>
      <charset val="1"/>
    </font>
    <font>
      <sz val="9"/>
      <color rgb="FF000000"/>
      <name val="Arial Cyr"/>
      <family val="0"/>
      <charset val="1"/>
    </font>
    <font>
      <sz val="8"/>
      <color rgb="FF000000"/>
      <name val="Arial"/>
      <family val="0"/>
      <charset val="1"/>
    </font>
    <font>
      <sz val="6"/>
      <color rgb="FF000000"/>
      <name val="Arial Cyr"/>
      <family val="0"/>
      <charset val="1"/>
    </font>
    <font>
      <sz val="10"/>
      <color rgb="FF000000"/>
      <name val="Arial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0"/>
      <color rgb="FF000000"/>
      <name val="Arial Cyr"/>
      <family val="0"/>
      <charset val="1"/>
    </font>
    <font>
      <sz val="12"/>
      <color rgb="FF000000"/>
      <name val="Times New Roman"/>
      <family val="0"/>
      <charset val="1"/>
    </font>
    <font>
      <b val="true"/>
      <sz val="14"/>
      <color rgb="FF000000"/>
      <name val="Times New Roman"/>
      <family val="1"/>
      <charset val="204"/>
    </font>
    <font>
      <sz val="11"/>
      <color rgb="FF000000"/>
      <name val="Arial Cyr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C6D9F1"/>
        <bgColor rgb="FFCBDDF2"/>
      </patternFill>
    </fill>
    <fill>
      <patternFill patternType="solid">
        <fgColor rgb="FFCBDDF2"/>
        <bgColor rgb="FFC6D9F1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medium"/>
      <top style="hair"/>
      <bottom style="hair"/>
      <diagonal/>
    </border>
  </borders>
  <cellStyleXfs count="14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4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5" fontId="6" fillId="0" borderId="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6" fillId="0" borderId="1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7" fontId="6" fillId="0" borderId="1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applyFont="true" applyBorder="true" applyAlignment="true" applyProtection="true">
      <alignment horizontal="general" vertical="bottom" textRotation="0" wrapText="false" indent="0" shrinkToFit="true"/>
      <protection locked="true" hidden="false"/>
    </xf>
    <xf numFmtId="165" fontId="6" fillId="0" borderId="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6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7" fontId="6" fillId="0" borderId="6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8" fillId="0" borderId="6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6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5" fontId="6" fillId="0" borderId="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0" borderId="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2" applyFont="true" applyBorder="true" applyAlignment="true" applyProtection="true">
      <alignment horizontal="left" vertical="bottom" textRotation="0" wrapText="true" indent="2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4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5" fontId="6" fillId="0" borderId="15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8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6" fillId="0" borderId="1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5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6" fillId="0" borderId="16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6" fillId="0" borderId="17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1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6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6" fillId="0" borderId="14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5" fontId="6" fillId="0" border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7" applyFont="true" applyBorder="true" applyAlignment="true" applyProtection="true">
      <alignment horizontal="center" vertical="bottom" textRotation="0" wrapText="false" indent="0" shrinkToFit="true"/>
      <protection locked="true" hidden="false"/>
    </xf>
    <xf numFmtId="164" fontId="5" fillId="0" borderId="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6" fillId="0" border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2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3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6" fillId="0" borderId="16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6" fillId="0" borderId="1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6" fillId="0" borderId="28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5" fontId="6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6" fontId="6" fillId="0" borderId="3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6" fillId="0" borderId="12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6" fillId="0" borderId="3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0" applyFont="true" applyBorder="true" applyAlignment="true" applyProtection="true">
      <alignment horizontal="left" vertical="bottom" textRotation="0" wrapText="true" indent="2" shrinkToFit="false"/>
      <protection locked="true" hidden="false"/>
    </xf>
    <xf numFmtId="164" fontId="6" fillId="0" borderId="3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1" applyFont="true" applyBorder="true" applyAlignment="true" applyProtection="true">
      <alignment horizontal="left" vertical="bottom" textRotation="0" wrapText="true" indent="2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7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7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11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0" xfId="11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1" xfId="7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1" xfId="75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8" fillId="2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7" fontId="18" fillId="2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7" fontId="17" fillId="2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8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0" borderId="1" xfId="7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8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" xfId="9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4" borderId="1" xfId="77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20" fillId="4" borderId="1" xfId="8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0" fillId="4" borderId="1" xfId="97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9" fontId="20" fillId="4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70" fontId="20" fillId="4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21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1" xfId="78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6" fillId="0" borderId="1" xfId="8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" xfId="8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" xfId="98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9" fontId="16" fillId="0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70" fontId="16" fillId="0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9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5" borderId="1" xfId="7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6" fillId="5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5" borderId="1" xfId="9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6" fillId="5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6" fillId="5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70" fontId="16" fillId="5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7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6" fillId="0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" xfId="9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6" fillId="0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6" fillId="5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7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6" fillId="0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" xfId="9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6" fillId="0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7" fontId="16" fillId="0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22" fillId="0" borderId="1" xfId="8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22" fillId="0" borderId="0" xfId="9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6" borderId="1" xfId="7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6" fillId="6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6" borderId="1" xfId="99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16" fillId="6" borderId="1" xfId="11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6" borderId="1" xfId="9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22" fillId="0" borderId="1" xfId="9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79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9" fillId="2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6" xfId="8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2" fillId="0" borderId="6" xfId="8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7" fontId="16" fillId="6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6" fillId="0" borderId="1" xfId="9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" xfId="20"/>
    <cellStyle name="col" xfId="21"/>
    <cellStyle name="st128" xfId="22"/>
    <cellStyle name="style0" xfId="23"/>
    <cellStyle name="td" xfId="24"/>
    <cellStyle name="tr" xfId="25"/>
    <cellStyle name="xl100" xfId="26"/>
    <cellStyle name="xl101" xfId="27"/>
    <cellStyle name="xl102" xfId="28"/>
    <cellStyle name="xl103" xfId="29"/>
    <cellStyle name="xl104" xfId="30"/>
    <cellStyle name="xl105" xfId="31"/>
    <cellStyle name="xl106" xfId="32"/>
    <cellStyle name="xl107" xfId="33"/>
    <cellStyle name="xl108" xfId="34"/>
    <cellStyle name="xl109" xfId="35"/>
    <cellStyle name="xl110" xfId="36"/>
    <cellStyle name="xl111" xfId="37"/>
    <cellStyle name="xl112" xfId="38"/>
    <cellStyle name="xl113" xfId="39"/>
    <cellStyle name="xl114" xfId="40"/>
    <cellStyle name="xl115" xfId="41"/>
    <cellStyle name="xl116" xfId="42"/>
    <cellStyle name="xl117" xfId="43"/>
    <cellStyle name="xl118" xfId="44"/>
    <cellStyle name="xl119" xfId="45"/>
    <cellStyle name="xl120" xfId="46"/>
    <cellStyle name="xl121" xfId="47"/>
    <cellStyle name="xl122" xfId="48"/>
    <cellStyle name="xl123" xfId="49"/>
    <cellStyle name="xl124" xfId="50"/>
    <cellStyle name="xl125" xfId="51"/>
    <cellStyle name="xl126" xfId="52"/>
    <cellStyle name="xl127" xfId="53"/>
    <cellStyle name="xl128" xfId="54"/>
    <cellStyle name="xl129" xfId="55"/>
    <cellStyle name="xl130" xfId="56"/>
    <cellStyle name="xl131" xfId="57"/>
    <cellStyle name="xl132" xfId="58"/>
    <cellStyle name="xl133" xfId="59"/>
    <cellStyle name="xl134" xfId="60"/>
    <cellStyle name="xl135" xfId="61"/>
    <cellStyle name="xl136" xfId="62"/>
    <cellStyle name="xl137" xfId="63"/>
    <cellStyle name="xl138" xfId="64"/>
    <cellStyle name="xl139" xfId="65"/>
    <cellStyle name="xl140" xfId="66"/>
    <cellStyle name="xl141" xfId="67"/>
    <cellStyle name="xl142" xfId="68"/>
    <cellStyle name="xl143" xfId="69"/>
    <cellStyle name="xl21" xfId="70"/>
    <cellStyle name="xl22" xfId="71"/>
    <cellStyle name="xl23" xfId="72"/>
    <cellStyle name="xl24" xfId="73"/>
    <cellStyle name="xl25" xfId="74"/>
    <cellStyle name="xl26" xfId="75"/>
    <cellStyle name="xl27" xfId="76"/>
    <cellStyle name="xl28" xfId="77"/>
    <cellStyle name="xl29" xfId="78"/>
    <cellStyle name="xl30" xfId="79"/>
    <cellStyle name="xl31" xfId="80"/>
    <cellStyle name="xl32" xfId="81"/>
    <cellStyle name="xl33" xfId="82"/>
    <cellStyle name="xl34" xfId="83"/>
    <cellStyle name="xl35" xfId="84"/>
    <cellStyle name="xl36" xfId="85"/>
    <cellStyle name="xl37" xfId="86"/>
    <cellStyle name="xl38" xfId="87"/>
    <cellStyle name="xl39" xfId="88"/>
    <cellStyle name="xl40" xfId="89"/>
    <cellStyle name="xl41" xfId="90"/>
    <cellStyle name="xl42" xfId="91"/>
    <cellStyle name="xl43" xfId="92"/>
    <cellStyle name="xl44" xfId="93"/>
    <cellStyle name="xl45" xfId="94"/>
    <cellStyle name="xl46" xfId="95"/>
    <cellStyle name="xl47" xfId="96"/>
    <cellStyle name="xl48" xfId="97"/>
    <cellStyle name="xl49" xfId="98"/>
    <cellStyle name="xl50" xfId="99"/>
    <cellStyle name="xl51" xfId="100"/>
    <cellStyle name="xl52" xfId="101"/>
    <cellStyle name="xl53" xfId="102"/>
    <cellStyle name="xl54" xfId="103"/>
    <cellStyle name="xl55" xfId="104"/>
    <cellStyle name="xl56" xfId="105"/>
    <cellStyle name="xl57" xfId="106"/>
    <cellStyle name="xl58" xfId="107"/>
    <cellStyle name="xl59" xfId="108"/>
    <cellStyle name="xl60" xfId="109"/>
    <cellStyle name="xl61" xfId="110"/>
    <cellStyle name="xl62" xfId="111"/>
    <cellStyle name="xl63" xfId="112"/>
    <cellStyle name="xl64" xfId="113"/>
    <cellStyle name="xl65" xfId="114"/>
    <cellStyle name="xl66" xfId="115"/>
    <cellStyle name="xl67" xfId="116"/>
    <cellStyle name="xl68" xfId="117"/>
    <cellStyle name="xl69" xfId="118"/>
    <cellStyle name="xl70" xfId="119"/>
    <cellStyle name="xl71" xfId="120"/>
    <cellStyle name="xl72" xfId="121"/>
    <cellStyle name="xl73" xfId="122"/>
    <cellStyle name="xl74" xfId="123"/>
    <cellStyle name="xl75" xfId="124"/>
    <cellStyle name="xl76" xfId="125"/>
    <cellStyle name="xl77" xfId="126"/>
    <cellStyle name="xl78" xfId="127"/>
    <cellStyle name="xl79" xfId="128"/>
    <cellStyle name="xl80" xfId="129"/>
    <cellStyle name="xl81" xfId="130"/>
    <cellStyle name="xl82" xfId="131"/>
    <cellStyle name="xl83" xfId="132"/>
    <cellStyle name="xl84" xfId="133"/>
    <cellStyle name="xl85" xfId="134"/>
    <cellStyle name="xl86" xfId="135"/>
    <cellStyle name="xl87" xfId="136"/>
    <cellStyle name="xl88" xfId="137"/>
    <cellStyle name="xl89" xfId="138"/>
    <cellStyle name="xl90" xfId="139"/>
    <cellStyle name="xl91" xfId="140"/>
    <cellStyle name="xl92" xfId="141"/>
    <cellStyle name="xl93" xfId="142"/>
    <cellStyle name="xl94" xfId="143"/>
    <cellStyle name="xl95" xfId="144"/>
    <cellStyle name="xl96" xfId="145"/>
    <cellStyle name="xl97" xfId="146"/>
    <cellStyle name="xl98" xfId="147"/>
    <cellStyle name="xl99" xfId="14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BDD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CCCCC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D47" activeCellId="0" sqref="D47"/>
    </sheetView>
  </sheetViews>
  <sheetFormatPr defaultColWidth="8.5625" defaultRowHeight="13.8" zeroHeight="false" outlineLevelRow="0" outlineLevelCol="0"/>
  <cols>
    <col collapsed="false" customWidth="true" hidden="false" outlineLevel="0" max="1" min="1" style="1" width="50.67"/>
    <col collapsed="false" customWidth="true" hidden="false" outlineLevel="0" max="2" min="2" style="1" width="24.2"/>
    <col collapsed="false" customWidth="true" hidden="false" outlineLevel="0" max="3" min="3" style="1" width="19.56"/>
    <col collapsed="false" customWidth="true" hidden="false" outlineLevel="0" max="4" min="4" style="1" width="18"/>
    <col collapsed="false" customWidth="true" hidden="false" outlineLevel="0" max="5" min="5" style="1" width="17.33"/>
    <col collapsed="false" customWidth="true" hidden="false" outlineLevel="0" max="6" min="6" style="1" width="17.44"/>
    <col collapsed="false" customWidth="false" hidden="true" outlineLevel="0" max="7" min="7" style="1" width="8.56"/>
    <col collapsed="false" customWidth="true" hidden="false" outlineLevel="0" max="8" min="8" style="1" width="16.67"/>
    <col collapsed="false" customWidth="false" hidden="false" outlineLevel="0" max="10" min="9" style="1" width="8.56"/>
    <col collapsed="false" customWidth="true" hidden="false" outlineLevel="0" max="11" min="11" style="1" width="9"/>
    <col collapsed="false" customWidth="false" hidden="false" outlineLevel="0" max="16383" min="12" style="1" width="8.56"/>
    <col collapsed="false" customWidth="true" hidden="false" outlineLevel="0" max="16384" min="16384" style="1" width="11.53"/>
  </cols>
  <sheetData>
    <row r="1" customFormat="false" ht="12" hidden="false" customHeight="true" outlineLevel="0" collapsed="false">
      <c r="A1" s="2"/>
      <c r="B1" s="2"/>
      <c r="C1" s="2"/>
      <c r="D1" s="2"/>
      <c r="E1" s="2"/>
      <c r="F1" s="2"/>
      <c r="G1" s="2"/>
    </row>
    <row r="2" customFormat="false" ht="32.8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3.5" hidden="false" customHeight="true" outlineLevel="0" collapsed="false">
      <c r="G3" s="4"/>
      <c r="H3" s="5"/>
      <c r="I3" s="6"/>
      <c r="J3" s="6"/>
      <c r="K3" s="6"/>
      <c r="L3" s="6"/>
      <c r="M3" s="6"/>
    </row>
    <row r="4" customFormat="false" ht="115.65" hidden="false" customHeight="false" outlineLevel="0" collapsed="false">
      <c r="A4" s="7" t="s">
        <v>1</v>
      </c>
      <c r="B4" s="8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1" t="s">
        <v>7</v>
      </c>
      <c r="H4" s="12" t="s">
        <v>8</v>
      </c>
    </row>
    <row r="5" customFormat="false" ht="14.25" hidden="false" customHeight="true" outlineLevel="0" collapsed="false">
      <c r="A5" s="13" t="n">
        <v>1</v>
      </c>
      <c r="B5" s="14" t="n">
        <v>2</v>
      </c>
      <c r="C5" s="14" t="n">
        <v>3</v>
      </c>
      <c r="D5" s="15" t="s">
        <v>9</v>
      </c>
      <c r="E5" s="15" t="s">
        <v>10</v>
      </c>
      <c r="F5" s="15" t="s">
        <v>11</v>
      </c>
      <c r="G5" s="16"/>
      <c r="H5" s="17" t="n">
        <v>7</v>
      </c>
    </row>
    <row r="6" customFormat="false" ht="17.25" hidden="false" customHeight="true" outlineLevel="0" collapsed="false">
      <c r="A6" s="18" t="s">
        <v>12</v>
      </c>
      <c r="B6" s="19"/>
      <c r="C6" s="20" t="n">
        <f aca="false">C8+C53</f>
        <v>2082684921.96</v>
      </c>
      <c r="D6" s="20" t="n">
        <f aca="false">D8+D53</f>
        <v>503226041.41</v>
      </c>
      <c r="E6" s="21" t="n">
        <f aca="false">D6/C6</f>
        <v>0.241623702223963</v>
      </c>
      <c r="F6" s="20" t="n">
        <f aca="false">F8+F53</f>
        <v>371112812.01</v>
      </c>
      <c r="G6" s="22"/>
      <c r="H6" s="23" t="n">
        <f aca="false">D6/F6%</f>
        <v>135.599210031164</v>
      </c>
    </row>
    <row r="7" customFormat="false" ht="15" hidden="false" customHeight="true" outlineLevel="0" collapsed="false">
      <c r="A7" s="24" t="s">
        <v>13</v>
      </c>
      <c r="B7" s="25"/>
      <c r="C7" s="26"/>
      <c r="D7" s="27"/>
      <c r="E7" s="28"/>
      <c r="F7" s="27"/>
      <c r="G7" s="29"/>
      <c r="H7" s="30"/>
    </row>
    <row r="8" customFormat="false" ht="26.85" hidden="false" customHeight="true" outlineLevel="0" collapsed="false">
      <c r="A8" s="31" t="s">
        <v>14</v>
      </c>
      <c r="B8" s="32" t="s">
        <v>15</v>
      </c>
      <c r="C8" s="33" t="n">
        <f aca="false">C9+C11+C13+C18+C23+C25+C28+C35+C37+C42+C44+C50</f>
        <v>894869234</v>
      </c>
      <c r="D8" s="33" t="n">
        <f aca="false">D9+D11+D13+D18+D23+D25+D28+D35+D37+D42+D44+D50</f>
        <v>157535126.71</v>
      </c>
      <c r="E8" s="34" t="n">
        <f aca="false">D8/C8</f>
        <v>0.176042622457618</v>
      </c>
      <c r="F8" s="35" t="n">
        <f aca="false">F9+F11+F13+F18+F23+F25+F28+F35+F37+F42+F44+F50</f>
        <v>143595701.88</v>
      </c>
      <c r="G8" s="36"/>
      <c r="H8" s="23" t="n">
        <f aca="false">D8/F8%</f>
        <v>109.707410909589</v>
      </c>
    </row>
    <row r="9" customFormat="false" ht="18.65" hidden="false" customHeight="true" outlineLevel="0" collapsed="false">
      <c r="A9" s="31" t="s">
        <v>16</v>
      </c>
      <c r="B9" s="32" t="s">
        <v>17</v>
      </c>
      <c r="C9" s="33" t="n">
        <f aca="false">C10</f>
        <v>712640234</v>
      </c>
      <c r="D9" s="35" t="n">
        <f aca="false">D10</f>
        <v>111119000.35</v>
      </c>
      <c r="E9" s="34" t="n">
        <f aca="false">D9/C9</f>
        <v>0.155925802457569</v>
      </c>
      <c r="F9" s="35" t="n">
        <f aca="false">F10</f>
        <v>98457083.88</v>
      </c>
      <c r="G9" s="36"/>
      <c r="H9" s="23" t="n">
        <f aca="false">D9/F9%</f>
        <v>112.86034074037</v>
      </c>
    </row>
    <row r="10" customFormat="false" ht="25.35" hidden="false" customHeight="true" outlineLevel="0" collapsed="false">
      <c r="A10" s="37" t="s">
        <v>18</v>
      </c>
      <c r="B10" s="38" t="s">
        <v>19</v>
      </c>
      <c r="C10" s="39" t="n">
        <v>712640234</v>
      </c>
      <c r="D10" s="40" t="n">
        <v>111119000.35</v>
      </c>
      <c r="E10" s="28" t="n">
        <f aca="false">D10/C10</f>
        <v>0.155925802457569</v>
      </c>
      <c r="F10" s="40" t="n">
        <v>98457083.88</v>
      </c>
      <c r="G10" s="29"/>
      <c r="H10" s="23" t="n">
        <f aca="false">D10/F10%</f>
        <v>112.86034074037</v>
      </c>
    </row>
    <row r="11" customFormat="false" ht="37.3" hidden="false" customHeight="false" outlineLevel="0" collapsed="false">
      <c r="A11" s="31" t="s">
        <v>20</v>
      </c>
      <c r="B11" s="32" t="s">
        <v>21</v>
      </c>
      <c r="C11" s="35" t="n">
        <f aca="false">C12</f>
        <v>36073000</v>
      </c>
      <c r="D11" s="35" t="n">
        <f aca="false">D12</f>
        <v>9781960.88</v>
      </c>
      <c r="E11" s="34" t="n">
        <f aca="false">D11/C11</f>
        <v>0.271171260499543</v>
      </c>
      <c r="F11" s="35" t="n">
        <f aca="false">F12</f>
        <v>8976200.16</v>
      </c>
      <c r="G11" s="41"/>
      <c r="H11" s="23" t="n">
        <f aca="false">D11/F11%</f>
        <v>108.976634941706</v>
      </c>
    </row>
    <row r="12" customFormat="false" ht="32.8" hidden="false" customHeight="true" outlineLevel="0" collapsed="false">
      <c r="A12" s="37" t="s">
        <v>22</v>
      </c>
      <c r="B12" s="38" t="s">
        <v>23</v>
      </c>
      <c r="C12" s="40" t="n">
        <v>36073000</v>
      </c>
      <c r="D12" s="40" t="n">
        <v>9781960.88</v>
      </c>
      <c r="E12" s="28" t="n">
        <f aca="false">D12/C12</f>
        <v>0.271171260499543</v>
      </c>
      <c r="F12" s="40" t="n">
        <v>8976200.16</v>
      </c>
      <c r="G12" s="16"/>
      <c r="H12" s="23" t="n">
        <f aca="false">D12/F12%</f>
        <v>108.976634941706</v>
      </c>
    </row>
    <row r="13" customFormat="false" ht="25.35" hidden="false" customHeight="true" outlineLevel="0" collapsed="false">
      <c r="A13" s="31" t="s">
        <v>24</v>
      </c>
      <c r="B13" s="32" t="s">
        <v>25</v>
      </c>
      <c r="C13" s="33" t="n">
        <f aca="false">C14+C15+C16+C17</f>
        <v>16734000</v>
      </c>
      <c r="D13" s="35" t="n">
        <f aca="false">D14+D15+D16+D17</f>
        <v>6483740.28</v>
      </c>
      <c r="E13" s="34" t="n">
        <f aca="false">D13/C13</f>
        <v>0.387459082108283</v>
      </c>
      <c r="F13" s="35" t="n">
        <f aca="false">F14+F15+F16+F17</f>
        <v>7437108.27</v>
      </c>
      <c r="G13" s="41"/>
      <c r="H13" s="23" t="n">
        <f aca="false">D13/F13%</f>
        <v>87.1809316822007</v>
      </c>
    </row>
    <row r="14" customFormat="false" ht="25.35" hidden="false" customHeight="false" outlineLevel="0" collapsed="false">
      <c r="A14" s="37" t="s">
        <v>26</v>
      </c>
      <c r="B14" s="38" t="s">
        <v>27</v>
      </c>
      <c r="C14" s="39" t="n">
        <v>1645000</v>
      </c>
      <c r="D14" s="40" t="n">
        <v>235740.2</v>
      </c>
      <c r="E14" s="28" t="n">
        <f aca="false">D14/C14</f>
        <v>0.143307112462006</v>
      </c>
      <c r="F14" s="40" t="n">
        <v>311078.96</v>
      </c>
      <c r="G14" s="16"/>
      <c r="H14" s="23" t="n">
        <f aca="false">D14/F14%</f>
        <v>75.7814671876234</v>
      </c>
    </row>
    <row r="15" customFormat="false" ht="25.35" hidden="false" customHeight="false" outlineLevel="0" collapsed="false">
      <c r="A15" s="37" t="s">
        <v>28</v>
      </c>
      <c r="B15" s="38" t="s">
        <v>29</v>
      </c>
      <c r="C15" s="40" t="n">
        <v>0</v>
      </c>
      <c r="D15" s="40" t="n">
        <v>0</v>
      </c>
      <c r="E15" s="28"/>
      <c r="F15" s="40" t="n">
        <v>6707.08</v>
      </c>
      <c r="G15" s="16"/>
      <c r="H15" s="23" t="n">
        <f aca="false">D15/F15%</f>
        <v>0</v>
      </c>
    </row>
    <row r="16" customFormat="false" ht="20.85" hidden="false" customHeight="true" outlineLevel="0" collapsed="false">
      <c r="A16" s="37" t="s">
        <v>30</v>
      </c>
      <c r="B16" s="38" t="s">
        <v>31</v>
      </c>
      <c r="C16" s="40" t="n">
        <v>3740000</v>
      </c>
      <c r="D16" s="40" t="n">
        <v>1309841.73</v>
      </c>
      <c r="E16" s="28" t="n">
        <f aca="false">D16/C16</f>
        <v>0.350225061497326</v>
      </c>
      <c r="F16" s="40" t="n">
        <v>2544448.02</v>
      </c>
      <c r="G16" s="16"/>
      <c r="H16" s="23" t="n">
        <f aca="false">D16/F16%</f>
        <v>51.4784235993157</v>
      </c>
    </row>
    <row r="17" customFormat="false" ht="25.35" hidden="false" customHeight="false" outlineLevel="0" collapsed="false">
      <c r="A17" s="37" t="s">
        <v>32</v>
      </c>
      <c r="B17" s="38" t="s">
        <v>33</v>
      </c>
      <c r="C17" s="40" t="n">
        <v>11349000</v>
      </c>
      <c r="D17" s="40" t="n">
        <v>4938158.35</v>
      </c>
      <c r="E17" s="28" t="n">
        <f aca="false">D17/C17</f>
        <v>0.435118367257027</v>
      </c>
      <c r="F17" s="40" t="n">
        <v>4574874.21</v>
      </c>
      <c r="G17" s="16"/>
      <c r="H17" s="23" t="n">
        <f aca="false">D17/F17%</f>
        <v>107.940855274357</v>
      </c>
    </row>
    <row r="18" customFormat="false" ht="22.35" hidden="false" customHeight="true" outlineLevel="0" collapsed="false">
      <c r="A18" s="31" t="s">
        <v>34</v>
      </c>
      <c r="B18" s="32" t="s">
        <v>35</v>
      </c>
      <c r="C18" s="35" t="n">
        <f aca="false">C19+C20</f>
        <v>48046000</v>
      </c>
      <c r="D18" s="35" t="n">
        <f aca="false">D19+D20</f>
        <v>9544480.2</v>
      </c>
      <c r="E18" s="34" t="n">
        <f aca="false">D18/C18</f>
        <v>0.198652961744994</v>
      </c>
      <c r="F18" s="35" t="n">
        <f aca="false">F19+F20</f>
        <v>9314749.04</v>
      </c>
      <c r="G18" s="41"/>
      <c r="H18" s="23" t="n">
        <f aca="false">D18/F18%</f>
        <v>102.466316151015</v>
      </c>
    </row>
    <row r="19" customFormat="false" ht="13.8" hidden="false" customHeight="false" outlineLevel="0" collapsed="false">
      <c r="A19" s="37" t="s">
        <v>36</v>
      </c>
      <c r="B19" s="38" t="s">
        <v>37</v>
      </c>
      <c r="C19" s="40" t="n">
        <v>8300000</v>
      </c>
      <c r="D19" s="40" t="n">
        <v>693657.1</v>
      </c>
      <c r="E19" s="28" t="n">
        <f aca="false">D19/C19</f>
        <v>0.0835731445783133</v>
      </c>
      <c r="F19" s="40" t="n">
        <v>918874.08</v>
      </c>
      <c r="G19" s="16"/>
      <c r="H19" s="23" t="n">
        <f aca="false">D19/F19%</f>
        <v>75.4898973752748</v>
      </c>
    </row>
    <row r="20" customFormat="false" ht="13.8" hidden="false" customHeight="false" outlineLevel="0" collapsed="false">
      <c r="A20" s="37" t="s">
        <v>38</v>
      </c>
      <c r="B20" s="38" t="s">
        <v>39</v>
      </c>
      <c r="C20" s="40" t="n">
        <f aca="false">C21+C22</f>
        <v>39746000</v>
      </c>
      <c r="D20" s="40" t="n">
        <f aca="false">D21+D22</f>
        <v>8850823.1</v>
      </c>
      <c r="E20" s="28" t="n">
        <f aca="false">D20/C20</f>
        <v>0.222684624867911</v>
      </c>
      <c r="F20" s="40" t="n">
        <f aca="false">F21+F22</f>
        <v>8395874.96</v>
      </c>
      <c r="G20" s="16"/>
      <c r="H20" s="23" t="n">
        <f aca="false">D20/F20%</f>
        <v>105.418710285318</v>
      </c>
    </row>
    <row r="21" customFormat="false" ht="13.8" hidden="false" customHeight="false" outlineLevel="0" collapsed="false">
      <c r="A21" s="37" t="s">
        <v>40</v>
      </c>
      <c r="B21" s="38" t="s">
        <v>41</v>
      </c>
      <c r="C21" s="40" t="n">
        <v>30106000</v>
      </c>
      <c r="D21" s="40" t="n">
        <v>7980569.71</v>
      </c>
      <c r="E21" s="28" t="n">
        <f aca="false">D21/C21</f>
        <v>0.26508236597356</v>
      </c>
      <c r="F21" s="40" t="n">
        <v>7353701.79</v>
      </c>
      <c r="G21" s="16"/>
      <c r="H21" s="23" t="n">
        <f aca="false">D21/F21%</f>
        <v>108.52452190613</v>
      </c>
    </row>
    <row r="22" customFormat="false" ht="13.8" hidden="false" customHeight="false" outlineLevel="0" collapsed="false">
      <c r="A22" s="37" t="s">
        <v>42</v>
      </c>
      <c r="B22" s="38" t="s">
        <v>43</v>
      </c>
      <c r="C22" s="40" t="n">
        <v>9640000</v>
      </c>
      <c r="D22" s="40" t="n">
        <v>870253.39</v>
      </c>
      <c r="E22" s="28" t="n">
        <f aca="false">D22/C22</f>
        <v>0.0902752479253112</v>
      </c>
      <c r="F22" s="40" t="n">
        <v>1042173.17</v>
      </c>
      <c r="G22" s="16"/>
      <c r="H22" s="23" t="n">
        <f aca="false">D22/F22%</f>
        <v>83.5037223228458</v>
      </c>
    </row>
    <row r="23" customFormat="false" ht="22.35" hidden="false" customHeight="true" outlineLevel="0" collapsed="false">
      <c r="A23" s="31" t="s">
        <v>44</v>
      </c>
      <c r="B23" s="32" t="s">
        <v>45</v>
      </c>
      <c r="C23" s="35" t="n">
        <f aca="false">C24</f>
        <v>11000000</v>
      </c>
      <c r="D23" s="35" t="n">
        <f aca="false">D24</f>
        <v>3352243.93</v>
      </c>
      <c r="E23" s="34" t="n">
        <f aca="false">D23/C23</f>
        <v>0.304749448181818</v>
      </c>
      <c r="F23" s="35" t="n">
        <f aca="false">F24</f>
        <v>1111192.88</v>
      </c>
      <c r="G23" s="41"/>
      <c r="H23" s="23" t="n">
        <f aca="false">D23/F23%</f>
        <v>301.679752483655</v>
      </c>
    </row>
    <row r="24" customFormat="false" ht="37.3" hidden="false" customHeight="false" outlineLevel="0" collapsed="false">
      <c r="A24" s="37" t="s">
        <v>46</v>
      </c>
      <c r="B24" s="38" t="s">
        <v>47</v>
      </c>
      <c r="C24" s="40" t="n">
        <v>11000000</v>
      </c>
      <c r="D24" s="40" t="n">
        <v>3352243.93</v>
      </c>
      <c r="E24" s="28" t="n">
        <f aca="false">D24/C24</f>
        <v>0.304749448181818</v>
      </c>
      <c r="F24" s="40" t="n">
        <v>1111192.88</v>
      </c>
      <c r="G24" s="16"/>
      <c r="H24" s="23" t="n">
        <f aca="false">D24/F24%</f>
        <v>301.679752483655</v>
      </c>
    </row>
    <row r="25" customFormat="false" ht="37.3" hidden="false" customHeight="false" outlineLevel="0" collapsed="false">
      <c r="A25" s="31" t="s">
        <v>48</v>
      </c>
      <c r="B25" s="32" t="s">
        <v>49</v>
      </c>
      <c r="C25" s="35" t="n">
        <v>0</v>
      </c>
      <c r="D25" s="35" t="n">
        <v>0</v>
      </c>
      <c r="E25" s="34"/>
      <c r="F25" s="35" t="n">
        <v>0</v>
      </c>
      <c r="G25" s="41"/>
      <c r="H25" s="23" t="e">
        <f aca="false">D25/F25%</f>
        <v>#DIV/0!</v>
      </c>
    </row>
    <row r="26" customFormat="false" ht="13.8" hidden="false" customHeight="false" outlineLevel="0" collapsed="false">
      <c r="A26" s="37" t="s">
        <v>50</v>
      </c>
      <c r="B26" s="38" t="s">
        <v>51</v>
      </c>
      <c r="C26" s="40" t="n">
        <v>0</v>
      </c>
      <c r="D26" s="40" t="n">
        <v>0</v>
      </c>
      <c r="E26" s="28"/>
      <c r="F26" s="40" t="n">
        <v>0</v>
      </c>
      <c r="G26" s="16"/>
      <c r="H26" s="23" t="e">
        <f aca="false">D26/F26%</f>
        <v>#DIV/0!</v>
      </c>
    </row>
    <row r="27" customFormat="false" ht="25.35" hidden="false" customHeight="false" outlineLevel="0" collapsed="false">
      <c r="A27" s="37" t="s">
        <v>52</v>
      </c>
      <c r="B27" s="38" t="s">
        <v>53</v>
      </c>
      <c r="C27" s="40" t="n">
        <v>0</v>
      </c>
      <c r="D27" s="40" t="n">
        <v>0</v>
      </c>
      <c r="E27" s="28"/>
      <c r="F27" s="40" t="n">
        <v>0</v>
      </c>
      <c r="G27" s="16"/>
      <c r="H27" s="23" t="e">
        <f aca="false">D27/F27%</f>
        <v>#DIV/0!</v>
      </c>
    </row>
    <row r="28" customFormat="false" ht="37.3" hidden="false" customHeight="false" outlineLevel="0" collapsed="false">
      <c r="A28" s="31" t="s">
        <v>54</v>
      </c>
      <c r="B28" s="32" t="s">
        <v>55</v>
      </c>
      <c r="C28" s="33" t="n">
        <f aca="false">C29+C34</f>
        <v>27159000</v>
      </c>
      <c r="D28" s="33" t="n">
        <f aca="false">D29+D34+D33</f>
        <v>7201255.88</v>
      </c>
      <c r="E28" s="34" t="n">
        <f aca="false">D28/C28</f>
        <v>0.265151731654332</v>
      </c>
      <c r="F28" s="35" t="n">
        <f aca="false">F29+F33+F34</f>
        <v>7171455.4</v>
      </c>
      <c r="G28" s="41"/>
      <c r="H28" s="23" t="n">
        <f aca="false">D28/F28%</f>
        <v>100.415542987271</v>
      </c>
    </row>
    <row r="29" customFormat="false" ht="85.05" hidden="false" customHeight="false" outlineLevel="0" collapsed="false">
      <c r="A29" s="42" t="s">
        <v>56</v>
      </c>
      <c r="B29" s="43" t="s">
        <v>57</v>
      </c>
      <c r="C29" s="44" t="n">
        <f aca="false">SUM(C30:C33)</f>
        <v>26759000</v>
      </c>
      <c r="D29" s="44" t="n">
        <f aca="false">SUM(D30:D32)</f>
        <v>7064385.57</v>
      </c>
      <c r="E29" s="45" t="n">
        <f aca="false">D29/C29</f>
        <v>0.264000357636683</v>
      </c>
      <c r="F29" s="46" t="n">
        <f aca="false">SUM(F30:F32)</f>
        <v>7019420.07</v>
      </c>
      <c r="G29" s="41"/>
      <c r="H29" s="23" t="n">
        <f aca="false">D29/F29%</f>
        <v>100.640587107647</v>
      </c>
    </row>
    <row r="30" customFormat="false" ht="61.15" hidden="false" customHeight="false" outlineLevel="0" collapsed="false">
      <c r="A30" s="37" t="s">
        <v>58</v>
      </c>
      <c r="B30" s="38" t="s">
        <v>59</v>
      </c>
      <c r="C30" s="39" t="n">
        <v>25000000</v>
      </c>
      <c r="D30" s="40" t="n">
        <v>6132549.12</v>
      </c>
      <c r="E30" s="28" t="n">
        <f aca="false">D30/C30</f>
        <v>0.2453019648</v>
      </c>
      <c r="F30" s="40" t="n">
        <v>6491224.64</v>
      </c>
      <c r="G30" s="16"/>
      <c r="H30" s="23" t="n">
        <f aca="false">D30/F30%</f>
        <v>94.4744552855284</v>
      </c>
    </row>
    <row r="31" customFormat="false" ht="85.05" hidden="false" customHeight="false" outlineLevel="0" collapsed="false">
      <c r="A31" s="37" t="s">
        <v>60</v>
      </c>
      <c r="B31" s="38" t="s">
        <v>61</v>
      </c>
      <c r="C31" s="40" t="n">
        <v>459000</v>
      </c>
      <c r="D31" s="40" t="n">
        <v>138706.05</v>
      </c>
      <c r="E31" s="28" t="n">
        <f aca="false">D31/C31</f>
        <v>0.302191830065359</v>
      </c>
      <c r="F31" s="40" t="n">
        <v>116643.42</v>
      </c>
      <c r="G31" s="16"/>
      <c r="H31" s="23" t="n">
        <f aca="false">D31/F31%</f>
        <v>118.914594582361</v>
      </c>
    </row>
    <row r="32" customFormat="false" ht="37.3" hidden="false" customHeight="false" outlineLevel="0" collapsed="false">
      <c r="A32" s="37" t="s">
        <v>62</v>
      </c>
      <c r="B32" s="38" t="s">
        <v>63</v>
      </c>
      <c r="C32" s="40" t="n">
        <v>1300000</v>
      </c>
      <c r="D32" s="40" t="n">
        <v>793130.4</v>
      </c>
      <c r="E32" s="28" t="n">
        <f aca="false">D32/C32</f>
        <v>0.610100307692308</v>
      </c>
      <c r="F32" s="40" t="n">
        <v>411552.01</v>
      </c>
      <c r="G32" s="16"/>
      <c r="H32" s="23" t="n">
        <f aca="false">D32/F32%</f>
        <v>192.716930236837</v>
      </c>
    </row>
    <row r="33" customFormat="false" ht="37.3" hidden="false" customHeight="false" outlineLevel="0" collapsed="false">
      <c r="A33" s="42" t="s">
        <v>64</v>
      </c>
      <c r="B33" s="43" t="s">
        <v>65</v>
      </c>
      <c r="C33" s="44" t="n">
        <v>0</v>
      </c>
      <c r="D33" s="44" t="n">
        <v>2715.7</v>
      </c>
      <c r="E33" s="45" t="n">
        <v>0</v>
      </c>
      <c r="F33" s="44" t="n">
        <v>88205.6</v>
      </c>
      <c r="G33" s="41"/>
      <c r="H33" s="23" t="n">
        <f aca="false">D33/F33%</f>
        <v>3.07882946207497</v>
      </c>
    </row>
    <row r="34" customFormat="false" ht="73.1" hidden="false" customHeight="false" outlineLevel="0" collapsed="false">
      <c r="A34" s="42" t="s">
        <v>66</v>
      </c>
      <c r="B34" s="43" t="s">
        <v>67</v>
      </c>
      <c r="C34" s="46" t="n">
        <v>400000</v>
      </c>
      <c r="D34" s="46" t="n">
        <v>134154.61</v>
      </c>
      <c r="E34" s="45" t="n">
        <f aca="false">D34/C34</f>
        <v>0.335386525</v>
      </c>
      <c r="F34" s="46" t="n">
        <v>63829.73</v>
      </c>
      <c r="G34" s="16"/>
      <c r="H34" s="23" t="n">
        <f aca="false">D34/F34%</f>
        <v>210.175744124251</v>
      </c>
    </row>
    <row r="35" customFormat="false" ht="25.35" hidden="false" customHeight="false" outlineLevel="0" collapsed="false">
      <c r="A35" s="31" t="s">
        <v>68</v>
      </c>
      <c r="B35" s="32" t="s">
        <v>69</v>
      </c>
      <c r="C35" s="35" t="n">
        <f aca="false">C36</f>
        <v>640000</v>
      </c>
      <c r="D35" s="35" t="n">
        <f aca="false">D36</f>
        <v>233961.19</v>
      </c>
      <c r="E35" s="34" t="n">
        <f aca="false">D35/C35</f>
        <v>0.365564359375</v>
      </c>
      <c r="F35" s="35" t="n">
        <f aca="false">F36</f>
        <v>213031.86</v>
      </c>
      <c r="G35" s="41"/>
      <c r="H35" s="23" t="n">
        <f aca="false">D35/F35%</f>
        <v>109.824507000972</v>
      </c>
    </row>
    <row r="36" customFormat="false" ht="25.35" hidden="false" customHeight="false" outlineLevel="0" collapsed="false">
      <c r="A36" s="37" t="s">
        <v>70</v>
      </c>
      <c r="B36" s="38" t="s">
        <v>71</v>
      </c>
      <c r="C36" s="40" t="n">
        <v>640000</v>
      </c>
      <c r="D36" s="40" t="n">
        <v>233961.19</v>
      </c>
      <c r="E36" s="28" t="n">
        <f aca="false">D36/C36</f>
        <v>0.365564359375</v>
      </c>
      <c r="F36" s="40" t="n">
        <v>213031.86</v>
      </c>
      <c r="G36" s="16"/>
      <c r="H36" s="23" t="n">
        <f aca="false">D36/F36%</f>
        <v>109.824507000972</v>
      </c>
    </row>
    <row r="37" customFormat="false" ht="25.35" hidden="false" customHeight="false" outlineLevel="0" collapsed="false">
      <c r="A37" s="31" t="s">
        <v>72</v>
      </c>
      <c r="B37" s="32" t="s">
        <v>73</v>
      </c>
      <c r="C37" s="35" t="n">
        <f aca="false">C38+C40</f>
        <v>527000</v>
      </c>
      <c r="D37" s="35" t="n">
        <f aca="false">D38+D40</f>
        <v>475734.73</v>
      </c>
      <c r="E37" s="34" t="n">
        <f aca="false">D37/C37</f>
        <v>0.902722447817837</v>
      </c>
      <c r="F37" s="35" t="n">
        <f aca="false">F38+F40</f>
        <v>126186.75</v>
      </c>
      <c r="G37" s="41"/>
      <c r="H37" s="23" t="n">
        <f aca="false">D37/F37%</f>
        <v>377.008465627334</v>
      </c>
    </row>
    <row r="38" customFormat="false" ht="13.8" hidden="false" customHeight="false" outlineLevel="0" collapsed="false">
      <c r="A38" s="42" t="s">
        <v>74</v>
      </c>
      <c r="B38" s="43" t="s">
        <v>75</v>
      </c>
      <c r="C38" s="46" t="n">
        <f aca="false">C39</f>
        <v>300000</v>
      </c>
      <c r="D38" s="46" t="n">
        <f aca="false">D39</f>
        <v>363562.79</v>
      </c>
      <c r="E38" s="45" t="n">
        <f aca="false">D38/C38</f>
        <v>1.21187596666667</v>
      </c>
      <c r="F38" s="46" t="n">
        <f aca="false">F39</f>
        <v>79921.76</v>
      </c>
      <c r="G38" s="41"/>
      <c r="H38" s="23" t="n">
        <f aca="false">D38/F38%</f>
        <v>454.898378113795</v>
      </c>
    </row>
    <row r="39" customFormat="false" ht="13.8" hidden="false" customHeight="false" outlineLevel="0" collapsed="false">
      <c r="A39" s="42" t="s">
        <v>76</v>
      </c>
      <c r="B39" s="43" t="s">
        <v>77</v>
      </c>
      <c r="C39" s="46" t="n">
        <v>300000</v>
      </c>
      <c r="D39" s="46" t="n">
        <v>363562.79</v>
      </c>
      <c r="E39" s="45" t="n">
        <f aca="false">D39/C39</f>
        <v>1.21187596666667</v>
      </c>
      <c r="F39" s="46" t="n">
        <v>79921.76</v>
      </c>
      <c r="G39" s="16"/>
      <c r="H39" s="23" t="n">
        <f aca="false">D39/F39%</f>
        <v>454.898378113795</v>
      </c>
    </row>
    <row r="40" customFormat="false" ht="13.8" hidden="false" customHeight="false" outlineLevel="0" collapsed="false">
      <c r="A40" s="42" t="s">
        <v>78</v>
      </c>
      <c r="B40" s="43" t="s">
        <v>79</v>
      </c>
      <c r="C40" s="44" t="n">
        <f aca="false">C41</f>
        <v>227000</v>
      </c>
      <c r="D40" s="44" t="n">
        <f aca="false">D41</f>
        <v>112171.94</v>
      </c>
      <c r="E40" s="45" t="n">
        <f aca="false">E41</f>
        <v>0</v>
      </c>
      <c r="F40" s="44" t="n">
        <f aca="false">F41</f>
        <v>46264.99</v>
      </c>
      <c r="G40" s="41"/>
      <c r="H40" s="23" t="n">
        <f aca="false">D40/F40%</f>
        <v>242.455342581939</v>
      </c>
    </row>
    <row r="41" customFormat="false" ht="13.8" hidden="false" customHeight="false" outlineLevel="0" collapsed="false">
      <c r="A41" s="37" t="s">
        <v>80</v>
      </c>
      <c r="B41" s="38" t="s">
        <v>81</v>
      </c>
      <c r="C41" s="39" t="n">
        <v>227000</v>
      </c>
      <c r="D41" s="39" t="n">
        <v>112171.94</v>
      </c>
      <c r="E41" s="28"/>
      <c r="F41" s="39" t="n">
        <v>46264.99</v>
      </c>
      <c r="G41" s="16"/>
      <c r="H41" s="23" t="n">
        <f aca="false">D41/F41%</f>
        <v>242.455342581939</v>
      </c>
    </row>
    <row r="42" customFormat="false" ht="25.35" hidden="false" customHeight="false" outlineLevel="0" collapsed="false">
      <c r="A42" s="31" t="s">
        <v>82</v>
      </c>
      <c r="B42" s="32" t="s">
        <v>83</v>
      </c>
      <c r="C42" s="33" t="n">
        <f aca="false">C43</f>
        <v>20000000</v>
      </c>
      <c r="D42" s="33" t="n">
        <f aca="false">D43</f>
        <v>6907684.56</v>
      </c>
      <c r="E42" s="34" t="n">
        <f aca="false">D42/C42</f>
        <v>0.345384228</v>
      </c>
      <c r="F42" s="33" t="n">
        <f aca="false">F43</f>
        <v>6814496.13</v>
      </c>
      <c r="G42" s="41"/>
      <c r="H42" s="23" t="n">
        <f aca="false">D42/F42%</f>
        <v>101.367502867743</v>
      </c>
    </row>
    <row r="43" customFormat="false" ht="37.3" hidden="false" customHeight="false" outlineLevel="0" collapsed="false">
      <c r="A43" s="37" t="s">
        <v>84</v>
      </c>
      <c r="B43" s="38" t="s">
        <v>85</v>
      </c>
      <c r="C43" s="39" t="n">
        <v>20000000</v>
      </c>
      <c r="D43" s="40" t="n">
        <v>6907684.56</v>
      </c>
      <c r="E43" s="28" t="n">
        <f aca="false">D43/C43</f>
        <v>0.345384228</v>
      </c>
      <c r="F43" s="40" t="n">
        <v>6814496.13</v>
      </c>
      <c r="G43" s="16"/>
      <c r="H43" s="23" t="n">
        <f aca="false">D43/F43%</f>
        <v>101.367502867743</v>
      </c>
    </row>
    <row r="44" customFormat="false" ht="13.8" hidden="false" customHeight="false" outlineLevel="0" collapsed="false">
      <c r="A44" s="31" t="s">
        <v>86</v>
      </c>
      <c r="B44" s="32" t="s">
        <v>87</v>
      </c>
      <c r="C44" s="35" t="n">
        <f aca="false">SUM(C45:C49)</f>
        <v>2050000</v>
      </c>
      <c r="D44" s="35" t="n">
        <f aca="false">SUM(D45:D49)</f>
        <v>727227.97</v>
      </c>
      <c r="E44" s="34" t="n">
        <f aca="false">D44/C44</f>
        <v>0.354745351219512</v>
      </c>
      <c r="F44" s="35" t="n">
        <f aca="false">SUM(F45:F49)</f>
        <v>1229197.11</v>
      </c>
      <c r="G44" s="41"/>
      <c r="H44" s="23" t="n">
        <f aca="false">D44/F44%</f>
        <v>59.1628441104942</v>
      </c>
    </row>
    <row r="45" customFormat="false" ht="37.3" hidden="false" customHeight="false" outlineLevel="0" collapsed="false">
      <c r="A45" s="37" t="s">
        <v>88</v>
      </c>
      <c r="B45" s="38" t="s">
        <v>89</v>
      </c>
      <c r="C45" s="40" t="n">
        <v>1057000</v>
      </c>
      <c r="D45" s="40" t="n">
        <v>235457.23</v>
      </c>
      <c r="E45" s="28" t="n">
        <f aca="false">D45/C45</f>
        <v>0.222759914853359</v>
      </c>
      <c r="F45" s="40" t="n">
        <v>152255.31</v>
      </c>
      <c r="G45" s="16"/>
      <c r="H45" s="23" t="n">
        <f aca="false">D45/F45%</f>
        <v>154.646317425645</v>
      </c>
    </row>
    <row r="46" customFormat="false" ht="44" hidden="false" customHeight="true" outlineLevel="0" collapsed="false">
      <c r="A46" s="47" t="s">
        <v>90</v>
      </c>
      <c r="B46" s="48" t="s">
        <v>91</v>
      </c>
      <c r="C46" s="40" t="n">
        <v>50000</v>
      </c>
      <c r="D46" s="40" t="n">
        <v>16885.72</v>
      </c>
      <c r="E46" s="28" t="n">
        <v>0</v>
      </c>
      <c r="F46" s="40" t="n">
        <v>11119.84</v>
      </c>
      <c r="G46" s="16"/>
      <c r="H46" s="23" t="n">
        <f aca="false">D46/F46%</f>
        <v>151.852184923524</v>
      </c>
    </row>
    <row r="47" customFormat="false" ht="108.95" hidden="false" customHeight="false" outlineLevel="0" collapsed="false">
      <c r="A47" s="37" t="s">
        <v>92</v>
      </c>
      <c r="B47" s="38" t="s">
        <v>93</v>
      </c>
      <c r="C47" s="39" t="n">
        <v>648000</v>
      </c>
      <c r="D47" s="40" t="n">
        <v>411397.22</v>
      </c>
      <c r="E47" s="28" t="n">
        <v>0</v>
      </c>
      <c r="F47" s="40" t="n">
        <v>884827.89</v>
      </c>
      <c r="G47" s="16"/>
      <c r="H47" s="23" t="n">
        <f aca="false">D47/F47%</f>
        <v>46.494603600255</v>
      </c>
    </row>
    <row r="48" customFormat="false" ht="25.35" hidden="false" customHeight="false" outlineLevel="0" collapsed="false">
      <c r="A48" s="37" t="s">
        <v>94</v>
      </c>
      <c r="B48" s="38" t="s">
        <v>95</v>
      </c>
      <c r="C48" s="39" t="n">
        <v>134000</v>
      </c>
      <c r="D48" s="40" t="n">
        <v>0</v>
      </c>
      <c r="E48" s="28" t="n">
        <f aca="false">D48/C48</f>
        <v>0</v>
      </c>
      <c r="F48" s="40" t="n">
        <v>142445.56</v>
      </c>
      <c r="G48" s="16"/>
      <c r="H48" s="23" t="n">
        <f aca="false">D48/F48%</f>
        <v>0</v>
      </c>
    </row>
    <row r="49" customFormat="false" ht="13.8" hidden="false" customHeight="false" outlineLevel="0" collapsed="false">
      <c r="A49" s="37" t="s">
        <v>96</v>
      </c>
      <c r="B49" s="38" t="s">
        <v>97</v>
      </c>
      <c r="C49" s="39" t="n">
        <v>161000</v>
      </c>
      <c r="D49" s="40" t="n">
        <v>63487.8</v>
      </c>
      <c r="E49" s="28" t="n">
        <f aca="false">D49/C49</f>
        <v>0.394334161490683</v>
      </c>
      <c r="F49" s="40" t="n">
        <v>38548.51</v>
      </c>
      <c r="G49" s="16"/>
      <c r="H49" s="23" t="n">
        <f aca="false">D49/F49%</f>
        <v>164.695859839978</v>
      </c>
    </row>
    <row r="50" customFormat="false" ht="13.8" hidden="false" customHeight="false" outlineLevel="0" collapsed="false">
      <c r="A50" s="49" t="s">
        <v>98</v>
      </c>
      <c r="B50" s="50" t="s">
        <v>99</v>
      </c>
      <c r="C50" s="51" t="n">
        <f aca="false">C51+C52</f>
        <v>20000000</v>
      </c>
      <c r="D50" s="51" t="n">
        <f aca="false">D51+D52</f>
        <v>1707836.74</v>
      </c>
      <c r="E50" s="34" t="n">
        <f aca="false">D50/C50</f>
        <v>0.085391837</v>
      </c>
      <c r="F50" s="51" t="n">
        <f aca="false">F51+F52</f>
        <v>2745000.4</v>
      </c>
      <c r="G50" s="52"/>
      <c r="H50" s="23" t="n">
        <f aca="false">D50/F50%</f>
        <v>62.2162656151161</v>
      </c>
    </row>
    <row r="51" customFormat="false" ht="13.8" hidden="false" customHeight="false" outlineLevel="0" collapsed="false">
      <c r="A51" s="37" t="s">
        <v>100</v>
      </c>
      <c r="B51" s="38" t="s">
        <v>101</v>
      </c>
      <c r="C51" s="39" t="n">
        <v>0</v>
      </c>
      <c r="D51" s="40" t="n">
        <v>0</v>
      </c>
      <c r="E51" s="28"/>
      <c r="F51" s="40" t="n">
        <v>12006.65</v>
      </c>
      <c r="G51" s="16"/>
      <c r="H51" s="23" t="n">
        <f aca="false">D51/F51%</f>
        <v>0</v>
      </c>
    </row>
    <row r="52" customFormat="false" ht="13.8" hidden="false" customHeight="false" outlineLevel="0" collapsed="false">
      <c r="A52" s="37" t="s">
        <v>102</v>
      </c>
      <c r="B52" s="38" t="s">
        <v>103</v>
      </c>
      <c r="C52" s="40" t="n">
        <v>20000000</v>
      </c>
      <c r="D52" s="40" t="n">
        <v>1707836.74</v>
      </c>
      <c r="E52" s="28" t="n">
        <f aca="false">D52/C52</f>
        <v>0.085391837</v>
      </c>
      <c r="F52" s="40" t="n">
        <v>2732993.75</v>
      </c>
      <c r="G52" s="16"/>
      <c r="H52" s="23" t="n">
        <f aca="false">D52/F52%</f>
        <v>62.4895955213948</v>
      </c>
    </row>
    <row r="53" customFormat="false" ht="23.85" hidden="false" customHeight="true" outlineLevel="0" collapsed="false">
      <c r="A53" s="49" t="s">
        <v>104</v>
      </c>
      <c r="B53" s="50" t="s">
        <v>105</v>
      </c>
      <c r="C53" s="53" t="n">
        <f aca="false">C54</f>
        <v>1187815687.96</v>
      </c>
      <c r="D53" s="53" t="n">
        <f aca="false">D54+D78</f>
        <v>345690914.7</v>
      </c>
      <c r="E53" s="34" t="n">
        <f aca="false">D53/C53</f>
        <v>0.291030770349315</v>
      </c>
      <c r="F53" s="53" t="n">
        <f aca="false">F54</f>
        <v>227517110.13</v>
      </c>
      <c r="G53" s="52"/>
      <c r="H53" s="23" t="n">
        <f aca="false">D53/F53*100</f>
        <v>151.940623060163</v>
      </c>
    </row>
    <row r="54" customFormat="false" ht="37.3" hidden="false" customHeight="false" outlineLevel="0" collapsed="false">
      <c r="A54" s="49" t="s">
        <v>106</v>
      </c>
      <c r="B54" s="50" t="s">
        <v>107</v>
      </c>
      <c r="C54" s="53" t="n">
        <f aca="false">C55+C56+C63+C73+C78</f>
        <v>1187815687.96</v>
      </c>
      <c r="D54" s="53" t="n">
        <f aca="false">D55+D56+D63+D73</f>
        <v>346112180.84</v>
      </c>
      <c r="E54" s="34" t="n">
        <f aca="false">D54/C54</f>
        <v>0.291385426500324</v>
      </c>
      <c r="F54" s="53" t="n">
        <f aca="false">F55+F56+F63+F73+F78</f>
        <v>227517110.13</v>
      </c>
      <c r="G54" s="52"/>
      <c r="H54" s="23" t="n">
        <f aca="false">D54/F54*100</f>
        <v>152.125781064218</v>
      </c>
    </row>
    <row r="55" customFormat="false" ht="25.35" hidden="false" customHeight="false" outlineLevel="0" collapsed="false">
      <c r="A55" s="31" t="s">
        <v>108</v>
      </c>
      <c r="B55" s="32" t="s">
        <v>109</v>
      </c>
      <c r="C55" s="33" t="n">
        <v>58580000</v>
      </c>
      <c r="D55" s="35" t="n">
        <v>58580000</v>
      </c>
      <c r="E55" s="34" t="n">
        <f aca="false">D55/C55</f>
        <v>1</v>
      </c>
      <c r="F55" s="35" t="n">
        <v>58842000</v>
      </c>
      <c r="G55" s="16"/>
      <c r="H55" s="23" t="n">
        <v>0</v>
      </c>
    </row>
    <row r="56" customFormat="false" ht="25.35" hidden="false" customHeight="false" outlineLevel="0" collapsed="false">
      <c r="A56" s="31" t="s">
        <v>110</v>
      </c>
      <c r="B56" s="32" t="s">
        <v>111</v>
      </c>
      <c r="C56" s="35" t="n">
        <f aca="false">SUM(C57:C62)</f>
        <v>226713477</v>
      </c>
      <c r="D56" s="35" t="n">
        <f aca="false">SUM(D57:D62)</f>
        <v>39500958.32</v>
      </c>
      <c r="E56" s="34" t="n">
        <f aca="false">D56/C56</f>
        <v>0.174232951841676</v>
      </c>
      <c r="F56" s="35" t="n">
        <f aca="false">SUM(F57:F62)</f>
        <v>2399002.37</v>
      </c>
      <c r="G56" s="16"/>
      <c r="H56" s="23" t="n">
        <f aca="false">D56/F56%</f>
        <v>1646.55770306721</v>
      </c>
    </row>
    <row r="57" customFormat="false" ht="37.3" hidden="false" customHeight="false" outlineLevel="0" collapsed="false">
      <c r="A57" s="47" t="s">
        <v>112</v>
      </c>
      <c r="B57" s="54" t="s">
        <v>113</v>
      </c>
      <c r="C57" s="39" t="n">
        <v>140376259.08</v>
      </c>
      <c r="D57" s="40" t="n">
        <v>37712013.56</v>
      </c>
      <c r="E57" s="28" t="n">
        <f aca="false">D57/C57</f>
        <v>0.268649512440049</v>
      </c>
      <c r="F57" s="40" t="n">
        <v>0</v>
      </c>
      <c r="G57" s="16"/>
      <c r="H57" s="23" t="n">
        <v>0</v>
      </c>
    </row>
    <row r="58" customFormat="false" ht="30.55" hidden="false" customHeight="true" outlineLevel="0" collapsed="false">
      <c r="A58" s="47" t="s">
        <v>114</v>
      </c>
      <c r="B58" s="54" t="s">
        <v>115</v>
      </c>
      <c r="C58" s="39" t="n">
        <v>6560598</v>
      </c>
      <c r="D58" s="40" t="n">
        <v>0</v>
      </c>
      <c r="E58" s="28" t="n">
        <f aca="false">D58/C58</f>
        <v>0</v>
      </c>
      <c r="F58" s="40" t="n">
        <v>0</v>
      </c>
      <c r="G58" s="16"/>
      <c r="H58" s="23" t="n">
        <v>0</v>
      </c>
    </row>
    <row r="59" customFormat="false" ht="23.1" hidden="false" customHeight="true" outlineLevel="0" collapsed="false">
      <c r="A59" s="47" t="s">
        <v>116</v>
      </c>
      <c r="B59" s="54" t="s">
        <v>117</v>
      </c>
      <c r="C59" s="39" t="n">
        <v>1620939.76</v>
      </c>
      <c r="D59" s="40" t="n">
        <v>1620939.76</v>
      </c>
      <c r="E59" s="28" t="n">
        <f aca="false">D59/C59</f>
        <v>1</v>
      </c>
      <c r="F59" s="40" t="n">
        <v>0</v>
      </c>
      <c r="G59" s="16"/>
      <c r="H59" s="23" t="n">
        <v>0</v>
      </c>
    </row>
    <row r="60" customFormat="false" ht="25.35" hidden="false" customHeight="false" outlineLevel="0" collapsed="false">
      <c r="A60" s="47" t="s">
        <v>118</v>
      </c>
      <c r="B60" s="38" t="s">
        <v>119</v>
      </c>
      <c r="C60" s="39" t="n">
        <v>7278820.65</v>
      </c>
      <c r="D60" s="40" t="n">
        <v>0</v>
      </c>
      <c r="E60" s="28" t="n">
        <f aca="false">D60/C60</f>
        <v>0</v>
      </c>
      <c r="F60" s="40" t="n">
        <v>2230997.37</v>
      </c>
      <c r="G60" s="16"/>
      <c r="H60" s="23" t="n">
        <f aca="false">D60/F60%</f>
        <v>0</v>
      </c>
    </row>
    <row r="61" customFormat="false" ht="37.3" hidden="false" customHeight="false" outlineLevel="0" collapsed="false">
      <c r="A61" s="55" t="s">
        <v>120</v>
      </c>
      <c r="B61" s="38" t="s">
        <v>121</v>
      </c>
      <c r="C61" s="39" t="n">
        <v>481281.83</v>
      </c>
      <c r="D61" s="40" t="n">
        <v>0</v>
      </c>
      <c r="E61" s="28" t="n">
        <f aca="false">D61/C61</f>
        <v>0</v>
      </c>
      <c r="F61" s="40" t="n">
        <v>0</v>
      </c>
      <c r="G61" s="16"/>
      <c r="H61" s="23"/>
    </row>
    <row r="62" customFormat="false" ht="26.85" hidden="false" customHeight="true" outlineLevel="0" collapsed="false">
      <c r="A62" s="37" t="s">
        <v>122</v>
      </c>
      <c r="B62" s="38" t="s">
        <v>123</v>
      </c>
      <c r="C62" s="39" t="n">
        <v>70395577.68</v>
      </c>
      <c r="D62" s="40" t="n">
        <v>168005</v>
      </c>
      <c r="E62" s="28" t="n">
        <f aca="false">D62/C62</f>
        <v>0.00238658457728278</v>
      </c>
      <c r="F62" s="40" t="n">
        <v>168005</v>
      </c>
      <c r="G62" s="16"/>
      <c r="H62" s="23" t="n">
        <f aca="false">D62/F62%</f>
        <v>100</v>
      </c>
    </row>
    <row r="63" customFormat="false" ht="25.35" hidden="false" customHeight="false" outlineLevel="0" collapsed="false">
      <c r="A63" s="31" t="s">
        <v>124</v>
      </c>
      <c r="B63" s="32" t="s">
        <v>125</v>
      </c>
      <c r="C63" s="33" t="n">
        <f aca="false">SUM(C64:C72)</f>
        <v>854445217.68</v>
      </c>
      <c r="D63" s="33" t="n">
        <f aca="false">SUM(D64:D72)</f>
        <v>235771021.52</v>
      </c>
      <c r="E63" s="34" t="n">
        <f aca="false">D63/C63</f>
        <v>0.275934625932097</v>
      </c>
      <c r="F63" s="33" t="n">
        <f aca="false">SUM(F64:F72)</f>
        <v>160216786.61</v>
      </c>
      <c r="G63" s="16"/>
      <c r="H63" s="23" t="n">
        <f aca="false">D63/F63%</f>
        <v>147.15750234956</v>
      </c>
    </row>
    <row r="64" customFormat="false" ht="37.3" hidden="false" customHeight="false" outlineLevel="0" collapsed="false">
      <c r="A64" s="37" t="s">
        <v>126</v>
      </c>
      <c r="B64" s="38" t="s">
        <v>127</v>
      </c>
      <c r="C64" s="39" t="n">
        <v>781052851.68</v>
      </c>
      <c r="D64" s="40" t="n">
        <v>189404525.06</v>
      </c>
      <c r="E64" s="28" t="n">
        <f aca="false">D64/C64</f>
        <v>0.242498986659612</v>
      </c>
      <c r="F64" s="40" t="n">
        <v>154815862.03</v>
      </c>
      <c r="G64" s="16"/>
      <c r="H64" s="23" t="n">
        <f aca="false">D64/F64%</f>
        <v>122.341808246559</v>
      </c>
    </row>
    <row r="65" customFormat="false" ht="73.1" hidden="false" customHeight="false" outlineLevel="0" collapsed="false">
      <c r="A65" s="37" t="s">
        <v>128</v>
      </c>
      <c r="B65" s="38" t="s">
        <v>129</v>
      </c>
      <c r="C65" s="39" t="n">
        <v>4939989</v>
      </c>
      <c r="D65" s="40" t="n">
        <v>1370768.1</v>
      </c>
      <c r="E65" s="28" t="n">
        <f aca="false">D65/C65</f>
        <v>0.277484038932071</v>
      </c>
      <c r="F65" s="40" t="n">
        <v>750614.73</v>
      </c>
      <c r="G65" s="16"/>
      <c r="H65" s="23" t="n">
        <f aca="false">D65/F65%</f>
        <v>182.619397836757</v>
      </c>
    </row>
    <row r="66" customFormat="false" ht="61.15" hidden="false" customHeight="false" outlineLevel="0" collapsed="false">
      <c r="A66" s="56" t="s">
        <v>130</v>
      </c>
      <c r="B66" s="38" t="s">
        <v>131</v>
      </c>
      <c r="C66" s="39" t="n">
        <v>37862286</v>
      </c>
      <c r="D66" s="40" t="n">
        <v>37862286</v>
      </c>
      <c r="E66" s="28" t="n">
        <f aca="false">D66/C66</f>
        <v>1</v>
      </c>
      <c r="F66" s="40" t="n">
        <v>0</v>
      </c>
      <c r="G66" s="16"/>
      <c r="H66" s="23" t="n">
        <v>0</v>
      </c>
    </row>
    <row r="67" customFormat="false" ht="37.3" hidden="false" customHeight="false" outlineLevel="0" collapsed="false">
      <c r="A67" s="47" t="s">
        <v>132</v>
      </c>
      <c r="B67" s="54" t="s">
        <v>133</v>
      </c>
      <c r="C67" s="39" t="n">
        <v>2552304</v>
      </c>
      <c r="D67" s="40" t="n">
        <v>638076</v>
      </c>
      <c r="E67" s="28" t="n">
        <f aca="false">D67/C67</f>
        <v>0.25</v>
      </c>
      <c r="F67" s="40" t="n">
        <v>597944.01</v>
      </c>
      <c r="G67" s="16"/>
      <c r="H67" s="23" t="n">
        <f aca="false">D67/F67*100</f>
        <v>106.711663521807</v>
      </c>
    </row>
    <row r="68" customFormat="false" ht="49.25" hidden="false" customHeight="false" outlineLevel="0" collapsed="false">
      <c r="A68" s="37" t="s">
        <v>134</v>
      </c>
      <c r="B68" s="38" t="s">
        <v>135</v>
      </c>
      <c r="C68" s="39" t="n">
        <v>16752</v>
      </c>
      <c r="D68" s="40" t="n">
        <v>0</v>
      </c>
      <c r="E68" s="28" t="n">
        <f aca="false">D68/C68</f>
        <v>0</v>
      </c>
      <c r="F68" s="40" t="n">
        <v>0</v>
      </c>
      <c r="G68" s="16"/>
      <c r="H68" s="23" t="n">
        <v>0</v>
      </c>
    </row>
    <row r="69" customFormat="false" ht="61.15" hidden="false" customHeight="false" outlineLevel="0" collapsed="false">
      <c r="A69" s="37" t="s">
        <v>136</v>
      </c>
      <c r="B69" s="38" t="s">
        <v>137</v>
      </c>
      <c r="C69" s="39" t="n">
        <v>22545400</v>
      </c>
      <c r="D69" s="40" t="n">
        <v>4500000</v>
      </c>
      <c r="E69" s="28" t="n">
        <f aca="false">D69/C69</f>
        <v>0.199597257090138</v>
      </c>
      <c r="F69" s="40" t="n">
        <v>3797128.64</v>
      </c>
      <c r="G69" s="16"/>
      <c r="H69" s="23" t="n">
        <f aca="false">D69/F69%</f>
        <v>118.510601737212</v>
      </c>
    </row>
    <row r="70" customFormat="false" ht="25.35" hidden="false" customHeight="false" outlineLevel="0" collapsed="false">
      <c r="A70" s="37" t="s">
        <v>138</v>
      </c>
      <c r="B70" s="38" t="s">
        <v>139</v>
      </c>
      <c r="C70" s="40" t="n">
        <v>2154869</v>
      </c>
      <c r="D70" s="40" t="n">
        <v>327843.07</v>
      </c>
      <c r="E70" s="28" t="n">
        <f aca="false">D70/C70</f>
        <v>0.152140603442715</v>
      </c>
      <c r="F70" s="40" t="n">
        <v>102471</v>
      </c>
      <c r="G70" s="16"/>
      <c r="H70" s="23" t="n">
        <f aca="false">D70/F70%</f>
        <v>319.937416439773</v>
      </c>
    </row>
    <row r="71" customFormat="false" ht="25.35" hidden="false" customHeight="false" outlineLevel="0" collapsed="false">
      <c r="A71" s="37" t="s">
        <v>140</v>
      </c>
      <c r="B71" s="38" t="s">
        <v>141</v>
      </c>
      <c r="C71" s="39" t="n">
        <v>2951610</v>
      </c>
      <c r="D71" s="40" t="n">
        <v>1627851.14</v>
      </c>
      <c r="E71" s="28" t="n">
        <f aca="false">D71/C71</f>
        <v>0.551512950559186</v>
      </c>
      <c r="F71" s="40" t="n">
        <v>151555.2</v>
      </c>
      <c r="G71" s="16"/>
      <c r="H71" s="23" t="n">
        <f aca="false">D71/F71%</f>
        <v>1074.09784685712</v>
      </c>
    </row>
    <row r="72" customFormat="false" ht="26.1" hidden="false" customHeight="true" outlineLevel="0" collapsed="false">
      <c r="A72" s="37" t="s">
        <v>142</v>
      </c>
      <c r="B72" s="38" t="s">
        <v>143</v>
      </c>
      <c r="C72" s="39" t="n">
        <v>369156</v>
      </c>
      <c r="D72" s="40" t="n">
        <v>39672.15</v>
      </c>
      <c r="E72" s="28" t="n">
        <f aca="false">D72/C72</f>
        <v>0.107467168351591</v>
      </c>
      <c r="F72" s="40" t="n">
        <v>1211</v>
      </c>
      <c r="G72" s="16"/>
      <c r="H72" s="23" t="n">
        <f aca="false">D72/F72%</f>
        <v>3275.98265895954</v>
      </c>
    </row>
    <row r="73" customFormat="false" ht="20.85" hidden="false" customHeight="true" outlineLevel="0" collapsed="false">
      <c r="A73" s="31" t="s">
        <v>144</v>
      </c>
      <c r="B73" s="32" t="s">
        <v>145</v>
      </c>
      <c r="C73" s="33" t="n">
        <f aca="false">SUM(C74:C77)</f>
        <v>48076993.28</v>
      </c>
      <c r="D73" s="33" t="n">
        <f aca="false">SUM(D74:D77)</f>
        <v>12260201</v>
      </c>
      <c r="E73" s="34" t="n">
        <f aca="false">D73/C73</f>
        <v>0.255011808425637</v>
      </c>
      <c r="F73" s="33" t="n">
        <f aca="false">SUM(F75:F76)</f>
        <v>6059321.15</v>
      </c>
      <c r="G73" s="16"/>
      <c r="H73" s="23" t="n">
        <f aca="false">D73/F73%</f>
        <v>202.336213851283</v>
      </c>
    </row>
    <row r="74" customFormat="false" ht="20.85" hidden="false" customHeight="true" outlineLevel="0" collapsed="false">
      <c r="A74" s="57" t="s">
        <v>146</v>
      </c>
      <c r="B74" s="38" t="s">
        <v>147</v>
      </c>
      <c r="C74" s="44" t="n">
        <v>1523340</v>
      </c>
      <c r="D74" s="44" t="n">
        <v>356301</v>
      </c>
      <c r="E74" s="28" t="n">
        <f aca="false">D74/C74</f>
        <v>0.233894600023632</v>
      </c>
      <c r="F74" s="40" t="n">
        <v>629249</v>
      </c>
      <c r="G74" s="16"/>
      <c r="H74" s="23"/>
    </row>
    <row r="75" customFormat="false" ht="73.1" hidden="false" customHeight="false" outlineLevel="0" collapsed="false">
      <c r="A75" s="37" t="s">
        <v>148</v>
      </c>
      <c r="B75" s="38" t="s">
        <v>149</v>
      </c>
      <c r="C75" s="39" t="n">
        <v>2979653.28</v>
      </c>
      <c r="D75" s="40" t="n">
        <v>744900</v>
      </c>
      <c r="E75" s="28" t="n">
        <f aca="false">D75/C75</f>
        <v>0.249995529681225</v>
      </c>
      <c r="F75" s="40" t="n">
        <v>629250</v>
      </c>
      <c r="G75" s="16"/>
      <c r="H75" s="23" t="n">
        <v>0</v>
      </c>
    </row>
    <row r="76" customFormat="false" ht="108.95" hidden="false" customHeight="false" outlineLevel="0" collapsed="false">
      <c r="A76" s="37" t="s">
        <v>150</v>
      </c>
      <c r="B76" s="38" t="s">
        <v>151</v>
      </c>
      <c r="C76" s="39" t="n">
        <v>42354000</v>
      </c>
      <c r="D76" s="40" t="n">
        <v>11159000</v>
      </c>
      <c r="E76" s="28" t="n">
        <f aca="false">D76/C76</f>
        <v>0.263469802143835</v>
      </c>
      <c r="F76" s="40" t="n">
        <v>5430071.15</v>
      </c>
      <c r="G76" s="16"/>
      <c r="H76" s="23" t="n">
        <f aca="false">D76/F76%</f>
        <v>205.503752929646</v>
      </c>
    </row>
    <row r="77" customFormat="false" ht="25.35" hidden="false" customHeight="false" outlineLevel="0" collapsed="false">
      <c r="A77" s="58" t="s">
        <v>152</v>
      </c>
      <c r="B77" s="38" t="s">
        <v>153</v>
      </c>
      <c r="C77" s="39" t="n">
        <v>1220000</v>
      </c>
      <c r="D77" s="40" t="n">
        <v>0</v>
      </c>
      <c r="E77" s="28" t="n">
        <f aca="false">D77/C77</f>
        <v>0</v>
      </c>
      <c r="F77" s="40"/>
      <c r="G77" s="16"/>
      <c r="H77" s="23"/>
    </row>
    <row r="78" customFormat="false" ht="49.25" hidden="false" customHeight="false" outlineLevel="0" collapsed="false">
      <c r="A78" s="49" t="s">
        <v>154</v>
      </c>
      <c r="B78" s="50" t="s">
        <v>155</v>
      </c>
      <c r="C78" s="59" t="n">
        <v>0</v>
      </c>
      <c r="D78" s="59" t="n">
        <f aca="false">D79</f>
        <v>-421266.14</v>
      </c>
      <c r="E78" s="34" t="n">
        <v>0</v>
      </c>
      <c r="F78" s="59" t="n">
        <v>0</v>
      </c>
      <c r="G78" s="52"/>
      <c r="H78" s="23"/>
    </row>
    <row r="79" customFormat="false" ht="49.25" hidden="false" customHeight="false" outlineLevel="0" collapsed="false">
      <c r="A79" s="37" t="s">
        <v>156</v>
      </c>
      <c r="B79" s="38" t="s">
        <v>157</v>
      </c>
      <c r="C79" s="60" t="n">
        <v>0</v>
      </c>
      <c r="D79" s="60" t="n">
        <v>-421266.14</v>
      </c>
      <c r="E79" s="28" t="n">
        <v>0</v>
      </c>
      <c r="F79" s="60" t="n">
        <v>0</v>
      </c>
      <c r="G79" s="16"/>
      <c r="H79" s="23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H2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B8D1241-7C1A-46B2-A7CB-A2A2E0C133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2024-04-27T02:32:43Z</dcterms:created>
  <dc:creator>Захарова</dc:creator>
  <dc:description/>
  <dc:language>ru-RU</dc:language>
  <cp:lastModifiedBy/>
  <dcterms:modified xsi:type="dcterms:W3CDTF">2025-04-16T17:10:54Z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База">
    <vt:lpwstr>svod_smart_krai</vt:lpwstr>
  </property>
  <property fmtid="{D5CDD505-2E9C-101B-9397-08002B2CF9AE}" pid="3" name="Версия клиента">
    <vt:lpwstr>23.1.0.38598 (.NET Core 3.1)</vt:lpwstr>
  </property>
  <property fmtid="{D5CDD505-2E9C-101B-9397-08002B2CF9AE}" pid="4" name="Локальная база">
    <vt:lpwstr>не используется</vt:lpwstr>
  </property>
  <property fmtid="{D5CDD505-2E9C-101B-9397-08002B2CF9AE}" pid="5" name="Название документа">
    <vt:lpwstr>555_Орг=20023_Ф=0503117M_Период=декабрь 2023 года.xlsx</vt:lpwstr>
  </property>
  <property fmtid="{D5CDD505-2E9C-101B-9397-08002B2CF9AE}" pid="6" name="Название отчета">
    <vt:lpwstr>555_Орг=20023_Ф=0503117M_Период=декабрь 2023 года.xlsx</vt:lpwstr>
  </property>
  <property fmtid="{D5CDD505-2E9C-101B-9397-08002B2CF9AE}" pid="7" name="Пользователь">
    <vt:lpwstr>rn20023_1</vt:lpwstr>
  </property>
  <property fmtid="{D5CDD505-2E9C-101B-9397-08002B2CF9AE}" pid="8" name="Сервер">
    <vt:lpwstr>svod-db.primorsky.local</vt:lpwstr>
  </property>
  <property fmtid="{D5CDD505-2E9C-101B-9397-08002B2CF9AE}" pid="9" name="Тип сервера">
    <vt:lpwstr>PostgreSQL</vt:lpwstr>
  </property>
  <property fmtid="{D5CDD505-2E9C-101B-9397-08002B2CF9AE}" pid="10" name="Шаблон">
    <vt:lpwstr>SV_0503117M_20220601.xlt</vt:lpwstr>
  </property>
</Properties>
</file>