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стр.1_6" sheetId="1" r:id="rId1"/>
  </sheets>
  <definedNames>
    <definedName name="_xlnm.Print_Titles" localSheetId="0">стр.1_6!$8:$10</definedName>
    <definedName name="_xlnm.Print_Area" localSheetId="0">стр.1_6!$A$1:$L$176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0" i="1"/>
  <c r="K70"/>
  <c r="J70"/>
  <c r="I70"/>
  <c r="H70"/>
  <c r="G70"/>
  <c r="F70"/>
  <c r="L77"/>
  <c r="K77"/>
  <c r="J77"/>
  <c r="I77"/>
  <c r="H77"/>
  <c r="G77"/>
  <c r="F77"/>
  <c r="E77"/>
  <c r="L72"/>
  <c r="K72"/>
  <c r="J72"/>
  <c r="I72"/>
  <c r="H72"/>
  <c r="G72"/>
  <c r="F72"/>
  <c r="L24"/>
  <c r="K24"/>
  <c r="J24"/>
  <c r="H24"/>
  <c r="G25"/>
  <c r="I24"/>
  <c r="G24"/>
  <c r="F24"/>
  <c r="L54"/>
  <c r="K54"/>
  <c r="J54"/>
  <c r="I54"/>
  <c r="H54"/>
  <c r="G54"/>
  <c r="F54"/>
  <c r="L51"/>
  <c r="K51"/>
  <c r="J51"/>
  <c r="I51"/>
  <c r="H51"/>
  <c r="G51"/>
  <c r="F51"/>
  <c r="L44"/>
  <c r="K44"/>
  <c r="J44"/>
  <c r="I44"/>
  <c r="H44"/>
  <c r="G44"/>
  <c r="F44"/>
  <c r="L28"/>
  <c r="K28"/>
  <c r="J28"/>
  <c r="I28"/>
  <c r="H28"/>
  <c r="G28"/>
  <c r="F28"/>
  <c r="E28"/>
  <c r="L159" l="1"/>
  <c r="K159"/>
  <c r="J159"/>
  <c r="I159"/>
  <c r="H159"/>
  <c r="G159"/>
  <c r="F159"/>
  <c r="E159"/>
  <c r="D159"/>
  <c r="L169" l="1"/>
  <c r="K169"/>
  <c r="J169"/>
  <c r="I169"/>
  <c r="H169"/>
  <c r="G169"/>
  <c r="F169"/>
  <c r="E169"/>
  <c r="L167"/>
  <c r="K167"/>
  <c r="J167"/>
  <c r="I167"/>
  <c r="H167"/>
  <c r="G167"/>
  <c r="F167"/>
  <c r="E167"/>
  <c r="D167"/>
  <c r="L21"/>
  <c r="K21"/>
  <c r="J21"/>
  <c r="I21"/>
  <c r="H21"/>
  <c r="G21"/>
  <c r="F21"/>
  <c r="E21"/>
</calcChain>
</file>

<file path=xl/sharedStrings.xml><?xml version="1.0" encoding="utf-8"?>
<sst xmlns="http://schemas.openxmlformats.org/spreadsheetml/2006/main" count="483" uniqueCount="348">
  <si>
    <t>Название субъекта Российской Федерации</t>
  </si>
  <si>
    <t>отчет *</t>
  </si>
  <si>
    <t>оценка показателя</t>
  </si>
  <si>
    <t>прогноз</t>
  </si>
  <si>
    <t>Показатели</t>
  </si>
  <si>
    <t>Единица измерения</t>
  </si>
  <si>
    <t>консервативный</t>
  </si>
  <si>
    <t>базовый</t>
  </si>
  <si>
    <t>1 вариант</t>
  </si>
  <si>
    <t>2 вариант</t>
  </si>
  <si>
    <t>Население</t>
  </si>
  <si>
    <t>1.1</t>
  </si>
  <si>
    <t>Численность населения (в среднегодовом исчислении)</t>
  </si>
  <si>
    <t>тыс. чел.</t>
  </si>
  <si>
    <t>1.2</t>
  </si>
  <si>
    <t>Численность населения (на 1 января года)</t>
  </si>
  <si>
    <t>1.3</t>
  </si>
  <si>
    <t>Численность населения трудоспособного возраста
(на 1 января года)</t>
  </si>
  <si>
    <t>1.4</t>
  </si>
  <si>
    <t>Численность населения старше трудоспособного возраста
(на 1 января года)</t>
  </si>
  <si>
    <t>1.5</t>
  </si>
  <si>
    <t>Ожидаемая продолжительность жизни при рождении</t>
  </si>
  <si>
    <t>число лет</t>
  </si>
  <si>
    <t>1.6</t>
  </si>
  <si>
    <t>Общий коэффициент рождаемости</t>
  </si>
  <si>
    <t>число родившихся живыми
на 1000 человек населения</t>
  </si>
  <si>
    <t>1.7</t>
  </si>
  <si>
    <t>Суммарный коэффициент рождаемости</t>
  </si>
  <si>
    <t>число детей на 1 женщину</t>
  </si>
  <si>
    <t>1.8</t>
  </si>
  <si>
    <t>Общий коэффициент смертности</t>
  </si>
  <si>
    <t>число умерших на 1000 человек населения</t>
  </si>
  <si>
    <t>1.9</t>
  </si>
  <si>
    <t>Коэффициент естественного прироста населения</t>
  </si>
  <si>
    <t>на 1000 человек населения</t>
  </si>
  <si>
    <t>1.10</t>
  </si>
  <si>
    <t>Миграционный прирост (убыль)</t>
  </si>
  <si>
    <t>Валовой региональный продукт</t>
  </si>
  <si>
    <t>2.1</t>
  </si>
  <si>
    <t>млн руб.</t>
  </si>
  <si>
    <t>2.2</t>
  </si>
  <si>
    <t>Индекс физического объема валового регионального продукта</t>
  </si>
  <si>
    <t>в % к предыдущему году</t>
  </si>
  <si>
    <t>2.3</t>
  </si>
  <si>
    <t>Индекс-дефлятор объема валового регионального продукта</t>
  </si>
  <si>
    <t>Промышленное производство</t>
  </si>
  <si>
    <t>3.1</t>
  </si>
  <si>
    <t>Объем отгруженных товаров собственного производства, выполненных работ и услуг собственными силами</t>
  </si>
  <si>
    <t>3.2</t>
  </si>
  <si>
    <t>Индекс промышленного производства</t>
  </si>
  <si>
    <t>% к предыдущему году
в сопоставимых ценах</t>
  </si>
  <si>
    <t>Индексы производства по видам экономической деятельности</t>
  </si>
  <si>
    <t>3.34</t>
  </si>
  <si>
    <t>Обеспечение электрической энергией, газом и паром;
кондиционирование воздуха (раздел D)</t>
  </si>
  <si>
    <t>3.35</t>
  </si>
  <si>
    <t>Водоснабжение; водоотведение, организация сбора и утилизации отходов, деятельность по ликвидации загрязнений (раздел E)</t>
  </si>
  <si>
    <t>3.36</t>
  </si>
  <si>
    <t>Потребление электроэнергии</t>
  </si>
  <si>
    <t>млн кВт.ч</t>
  </si>
  <si>
    <t>3.37</t>
  </si>
  <si>
    <t>Средние тарифы на электроэнергию, отпущенную различным категориям потребителей</t>
  </si>
  <si>
    <t>руб./тыс.кВт.ч</t>
  </si>
  <si>
    <t>3.38</t>
  </si>
  <si>
    <t>Индекс тарифов на электроэнергию, отпущенную различным категориям потребителей</t>
  </si>
  <si>
    <t>за период с начала года
к соотв. периоду
предыдущего года, %</t>
  </si>
  <si>
    <t>Сельское хозяйство</t>
  </si>
  <si>
    <t>4.1</t>
  </si>
  <si>
    <t>Продукция сельского хозяйства</t>
  </si>
  <si>
    <t>4.2</t>
  </si>
  <si>
    <t>Индекс производства продукции сельского хозяйства</t>
  </si>
  <si>
    <t>4.3</t>
  </si>
  <si>
    <t>Продукция растениеводства</t>
  </si>
  <si>
    <t>4.4</t>
  </si>
  <si>
    <t>Индекс производства продукции растениеводства</t>
  </si>
  <si>
    <t>4.5</t>
  </si>
  <si>
    <t>Продукция животноводства</t>
  </si>
  <si>
    <t>4.6</t>
  </si>
  <si>
    <t>Индекс производства продукции животноводства</t>
  </si>
  <si>
    <t>Строительство</t>
  </si>
  <si>
    <t>5.1</t>
  </si>
  <si>
    <t>Объем работ, выполненных по виду деятельности "Строительство"</t>
  </si>
  <si>
    <t>в ценах соответствующих лет; млн руб.</t>
  </si>
  <si>
    <t>5.2</t>
  </si>
  <si>
    <t>Индекс физического объема работ, выполненных по виду деятельности "Строительство"</t>
  </si>
  <si>
    <t>5.3</t>
  </si>
  <si>
    <t>Индекс-дефлятор по виду деятельности "Строительство"</t>
  </si>
  <si>
    <t>% г/г</t>
  </si>
  <si>
    <t>5.4</t>
  </si>
  <si>
    <t>Ввод в действие жилых домов</t>
  </si>
  <si>
    <t>тыс. кв. м общей площади</t>
  </si>
  <si>
    <t>Торговля и услуги населению</t>
  </si>
  <si>
    <t>6.1</t>
  </si>
  <si>
    <t>Индекс потребительских цен на товары и услуги, на конец года</t>
  </si>
  <si>
    <t>% к декабрю
предыдущего года</t>
  </si>
  <si>
    <t>6.2</t>
  </si>
  <si>
    <t>Индекс потребительских цен на товары и услуги, в среднем за год</t>
  </si>
  <si>
    <t>6.3</t>
  </si>
  <si>
    <t>Оборот розничной торговли</t>
  </si>
  <si>
    <t>млн рублей</t>
  </si>
  <si>
    <t>6.4</t>
  </si>
  <si>
    <t>Индекс физического объема оборота розничной торговли</t>
  </si>
  <si>
    <t>6.5</t>
  </si>
  <si>
    <t>Индекс-дефлятор оборота розничной торговли</t>
  </si>
  <si>
    <t>6.6</t>
  </si>
  <si>
    <t>Объем платных услуг населению</t>
  </si>
  <si>
    <t>6.7</t>
  </si>
  <si>
    <t>Индекс физического объема платных услуг населению</t>
  </si>
  <si>
    <t>6.8</t>
  </si>
  <si>
    <t>Индекс-дефлятор объема платных услуг населению</t>
  </si>
  <si>
    <t>Внешнеэкономическая деятельность</t>
  </si>
  <si>
    <t>7.1</t>
  </si>
  <si>
    <t>Экспорт товаров</t>
  </si>
  <si>
    <t>млн долл. США</t>
  </si>
  <si>
    <t>7.2</t>
  </si>
  <si>
    <t>Импорт товаров</t>
  </si>
  <si>
    <t>Страны дальнего зарубежья</t>
  </si>
  <si>
    <t>7.3</t>
  </si>
  <si>
    <t>Экспорт товаров - всего</t>
  </si>
  <si>
    <t>7.4</t>
  </si>
  <si>
    <t>Экспорт ТЭК</t>
  </si>
  <si>
    <t>7.5</t>
  </si>
  <si>
    <t>Импорт товаров - всего</t>
  </si>
  <si>
    <t>Государства - участники СНГ</t>
  </si>
  <si>
    <t>7.6</t>
  </si>
  <si>
    <t>7.7</t>
  </si>
  <si>
    <t>Малое и среднее предпринимательство, включая микропредприятия</t>
  </si>
  <si>
    <t>8.1</t>
  </si>
  <si>
    <t>Количество малых и средних предприятий, включая микропредприятия (на конец года)</t>
  </si>
  <si>
    <t>единиц</t>
  </si>
  <si>
    <t>8.2</t>
  </si>
  <si>
    <t>Среднесписочная численность работников на предприятиях малого и среднего предпринимательства (включая микропредприятия) (без внешних совместителей)</t>
  </si>
  <si>
    <t>8.3</t>
  </si>
  <si>
    <t>Оборот малых и средних предприятий, включая микропредприятия</t>
  </si>
  <si>
    <t>млрд руб.</t>
  </si>
  <si>
    <t>Инвестиции</t>
  </si>
  <si>
    <t>9.1</t>
  </si>
  <si>
    <t>Инвестиции в основной капитал</t>
  </si>
  <si>
    <t>9.2</t>
  </si>
  <si>
    <t>Индекс физического объема инвестиций в основной капитал</t>
  </si>
  <si>
    <t>9.3</t>
  </si>
  <si>
    <t>Индекс-дефлятор инвестиций в основной капитал</t>
  </si>
  <si>
    <t>9.4</t>
  </si>
  <si>
    <t>Удельный вес инвестиций в основной капитал в валовом региональном продукте</t>
  </si>
  <si>
    <t>%</t>
  </si>
  <si>
    <t>Инвестиции в основной капитал по источникам
финансирования (без субъектов малого и среднего предпринимательства и объема инвестиций, не наблюдаемых прямыми статистическими методами)</t>
  </si>
  <si>
    <t>9.5</t>
  </si>
  <si>
    <t>Собственные средства</t>
  </si>
  <si>
    <t>9.6</t>
  </si>
  <si>
    <t>Привлеченные средства, из них:</t>
  </si>
  <si>
    <t>9.6.1</t>
  </si>
  <si>
    <t>кредиты банков, в том числе:</t>
  </si>
  <si>
    <t>9.6.1.1</t>
  </si>
  <si>
    <t>кредиты иностранных банков</t>
  </si>
  <si>
    <t>9.6.2</t>
  </si>
  <si>
    <t>заемные средства других организаций</t>
  </si>
  <si>
    <t>9.6.3</t>
  </si>
  <si>
    <t>бюджетные средства, в том числе:</t>
  </si>
  <si>
    <t>9.6.3.1</t>
  </si>
  <si>
    <t>федеральный бюджет</t>
  </si>
  <si>
    <t>9.6.3.2</t>
  </si>
  <si>
    <t>бюджеты субъектов Российской Федерации</t>
  </si>
  <si>
    <t>9.6.3.3</t>
  </si>
  <si>
    <t>из местных бюджетов</t>
  </si>
  <si>
    <t>9.6.4</t>
  </si>
  <si>
    <t>прочие</t>
  </si>
  <si>
    <t>Консолидированный бюджет субъекта Российской Федерации</t>
  </si>
  <si>
    <t>10.1</t>
  </si>
  <si>
    <t>Доходы консолидированного бюджета субъекта
Российской Федерации</t>
  </si>
  <si>
    <t>10.2</t>
  </si>
  <si>
    <t>Налоговые и неналоговые доходы, всего</t>
  </si>
  <si>
    <t>10.3</t>
  </si>
  <si>
    <t>Налоговые доходы консолидированного бюджета субъекта Российской Федерации всего, в том числе:</t>
  </si>
  <si>
    <t>10.3.1</t>
  </si>
  <si>
    <t>налог на прибыль организаций</t>
  </si>
  <si>
    <t>10.3.2</t>
  </si>
  <si>
    <t>налог на доходы физических лиц</t>
  </si>
  <si>
    <t>10.3.3</t>
  </si>
  <si>
    <t>налог на добычу полезных ископаемых</t>
  </si>
  <si>
    <t>10.3.4</t>
  </si>
  <si>
    <t>акцизы</t>
  </si>
  <si>
    <t>10.3.5</t>
  </si>
  <si>
    <t>налог, взимаемый в связи с применением упрощенной системы налогообложения</t>
  </si>
  <si>
    <t>10.3.6</t>
  </si>
  <si>
    <t>налог на имущество физических лиц</t>
  </si>
  <si>
    <t>10.3.7</t>
  </si>
  <si>
    <t>налог на имущество организаций</t>
  </si>
  <si>
    <t>10.3.8</t>
  </si>
  <si>
    <t>налог на игорный бизнес</t>
  </si>
  <si>
    <t>10.3.9</t>
  </si>
  <si>
    <t>транспортный налог</t>
  </si>
  <si>
    <t>10.3.10</t>
  </si>
  <si>
    <t>земельный налог</t>
  </si>
  <si>
    <t>10.4</t>
  </si>
  <si>
    <t>Неналоговые доходы</t>
  </si>
  <si>
    <t>10.5</t>
  </si>
  <si>
    <t>Безвозмездные поступления всего, в том числе</t>
  </si>
  <si>
    <t>10.5.1</t>
  </si>
  <si>
    <t>субсидии из федерального бюджета</t>
  </si>
  <si>
    <t>10.5.2</t>
  </si>
  <si>
    <t>субвенции из федерального бюджета</t>
  </si>
  <si>
    <t>10.5.3</t>
  </si>
  <si>
    <t>дотации из федерального бюджета, в том числе:</t>
  </si>
  <si>
    <t>10.5.4</t>
  </si>
  <si>
    <t>дотации на выравнивание бюджетной обеспеченности</t>
  </si>
  <si>
    <t>10.6</t>
  </si>
  <si>
    <t>Расходы консолидированного бюджета субъекта
Российской Федерации всего, в том числе по направлениям:</t>
  </si>
  <si>
    <t>10.6.1</t>
  </si>
  <si>
    <t>общегосударственные вопросы</t>
  </si>
  <si>
    <t>10.6.2</t>
  </si>
  <si>
    <t>национальная оборона</t>
  </si>
  <si>
    <t>10.6.3</t>
  </si>
  <si>
    <t>национальная безопасность и правоохранительная деятельность</t>
  </si>
  <si>
    <t>10.6.4</t>
  </si>
  <si>
    <t>национальная экономика</t>
  </si>
  <si>
    <t>10.6.5</t>
  </si>
  <si>
    <t>жилищно-коммунальное хозяйство</t>
  </si>
  <si>
    <t>10.6.6</t>
  </si>
  <si>
    <t>охрана окружающей среды</t>
  </si>
  <si>
    <t>10.6.7</t>
  </si>
  <si>
    <t>образование</t>
  </si>
  <si>
    <t>10.6.8</t>
  </si>
  <si>
    <t>культура, кинематография</t>
  </si>
  <si>
    <t>10.6.9</t>
  </si>
  <si>
    <t>здравоохранение</t>
  </si>
  <si>
    <t>10.6.10</t>
  </si>
  <si>
    <t>социальная политика</t>
  </si>
  <si>
    <t>10.6.11</t>
  </si>
  <si>
    <t>физическая культура и спорт</t>
  </si>
  <si>
    <t>10.6.12</t>
  </si>
  <si>
    <t>средства массовой информации</t>
  </si>
  <si>
    <t>10.6.13</t>
  </si>
  <si>
    <t>обслуживание государственного и муниципального долга</t>
  </si>
  <si>
    <t>10.7</t>
  </si>
  <si>
    <t>Дефицит(-), профицит(+) консолидированного бюджета субъекта Российской Федерации, млн рублей</t>
  </si>
  <si>
    <t>10.8</t>
  </si>
  <si>
    <t>Государственный долг субъекта Российской Федерации</t>
  </si>
  <si>
    <t>10.9</t>
  </si>
  <si>
    <t>Муниципальный долг муниципальных образований, входящих в состав субъекта Российской Федерации</t>
  </si>
  <si>
    <t>Денежные доходы населения</t>
  </si>
  <si>
    <t>11.1</t>
  </si>
  <si>
    <t>Реальные располагаемые денежные доходы населения</t>
  </si>
  <si>
    <t>11.2</t>
  </si>
  <si>
    <t>Прожиточный минимум в среднем на душу населения (в среднем за год), в том числе по основным социально-демографическим группам населения:</t>
  </si>
  <si>
    <t>руб./мес.</t>
  </si>
  <si>
    <t>11.2.1</t>
  </si>
  <si>
    <t>трудоспособного населения</t>
  </si>
  <si>
    <t>11.2.2</t>
  </si>
  <si>
    <t>пенсионеров</t>
  </si>
  <si>
    <t>11.2.3</t>
  </si>
  <si>
    <t>детей</t>
  </si>
  <si>
    <t>11.6</t>
  </si>
  <si>
    <t>Численность населения с денежными доходами ниже прожиточного минимума к общей численности населения</t>
  </si>
  <si>
    <t>Труд и занятость</t>
  </si>
  <si>
    <t>12.1</t>
  </si>
  <si>
    <t>Численность рабочей силы</t>
  </si>
  <si>
    <t>тыс. человек</t>
  </si>
  <si>
    <t>12.2</t>
  </si>
  <si>
    <t>Численность трудовых ресурсов – всего, в том числе:</t>
  </si>
  <si>
    <t>12.2.1</t>
  </si>
  <si>
    <t>трудоспособное население в трудоспособном возрасте</t>
  </si>
  <si>
    <t>12.2.2</t>
  </si>
  <si>
    <t>иностранные трудовые мигранты</t>
  </si>
  <si>
    <t>12.2.3</t>
  </si>
  <si>
    <t>численность лиц старше трудоспособного возраста и подростков, занятых в экономике, в том числе:</t>
  </si>
  <si>
    <t>12.2.3.1</t>
  </si>
  <si>
    <t>пенсионеры старше трудоспособного возраста</t>
  </si>
  <si>
    <t>12.2.3.2</t>
  </si>
  <si>
    <t>подростки моложе трудоспособного возраста</t>
  </si>
  <si>
    <t>12.3</t>
  </si>
  <si>
    <t>Численность занятых в экономике – всего, в том числе по разделам ОКВЭД:</t>
  </si>
  <si>
    <t>12.3.1</t>
  </si>
  <si>
    <t>сельское, лесное хозяйство, охота, рыболовство и рыбоводство</t>
  </si>
  <si>
    <t>12.3.2</t>
  </si>
  <si>
    <t>добыча полезных ископаемых</t>
  </si>
  <si>
    <t>12.3.3</t>
  </si>
  <si>
    <t>обрабатывающие производства</t>
  </si>
  <si>
    <t>12.3.4</t>
  </si>
  <si>
    <t>обеспечение электрической энергией, газом и паром; кондиционирование воздуха</t>
  </si>
  <si>
    <t>12.3.5</t>
  </si>
  <si>
    <t>водоснабжение; водоотведение, организация сбора и утилизации отходов, деятельность по ликвидации загрязнений</t>
  </si>
  <si>
    <t>12.3.6</t>
  </si>
  <si>
    <t>строительство</t>
  </si>
  <si>
    <t>12.3.7</t>
  </si>
  <si>
    <t>торговля оптовая и розничная; ремонт автотранспортных средств и мотоциклов</t>
  </si>
  <si>
    <t>12.3.8</t>
  </si>
  <si>
    <t>транспортировка и хранение</t>
  </si>
  <si>
    <t>12.3.9</t>
  </si>
  <si>
    <t>деятельность гостиниц и предприятий общественного питания</t>
  </si>
  <si>
    <t>12.3.10</t>
  </si>
  <si>
    <t>деятельность в области информации и связи</t>
  </si>
  <si>
    <t>12.3.11</t>
  </si>
  <si>
    <t>деятельность финансовая и страховая</t>
  </si>
  <si>
    <t>12.3.12</t>
  </si>
  <si>
    <t>деятельность по операциям с недвижимым имуществом</t>
  </si>
  <si>
    <t>12.3.13</t>
  </si>
  <si>
    <t>деятельность профессиональная, научная и техническая</t>
  </si>
  <si>
    <t>12.3.14</t>
  </si>
  <si>
    <t>деятельность административная и сопутствующие дополнительные услуги</t>
  </si>
  <si>
    <t>12.3.15</t>
  </si>
  <si>
    <t>государственное управление и обеспечение военной безопасности; социальное обеспечение</t>
  </si>
  <si>
    <t>12.3.16</t>
  </si>
  <si>
    <t>12.3.17</t>
  </si>
  <si>
    <t>деятельность в области здравоохранения и социальных услуг</t>
  </si>
  <si>
    <t>12.3.18</t>
  </si>
  <si>
    <t>деятельность в области культуры, спорта, организации досуга и развлечений</t>
  </si>
  <si>
    <t>12.3.19</t>
  </si>
  <si>
    <t>прочие виды экономической деятельности</t>
  </si>
  <si>
    <t>12.4</t>
  </si>
  <si>
    <t>Численность населения в трудоспособном возрасте, не занятого в экономике – всего, в том числе:</t>
  </si>
  <si>
    <t>12.4.1</t>
  </si>
  <si>
    <t>численность учащихся трудоспособного возраста, обучающихся с отрывом от производства</t>
  </si>
  <si>
    <t>12.4.2</t>
  </si>
  <si>
    <t>численность безработных, зарегистрированных в органах службы занятости</t>
  </si>
  <si>
    <t>12.4.3</t>
  </si>
  <si>
    <t>численность прочих категорий населения в трудоспособном возрасте, не занятого в экономике</t>
  </si>
  <si>
    <t>12.5</t>
  </si>
  <si>
    <t>Номинальная начисленная среднемесячная заработная плата работников организаций</t>
  </si>
  <si>
    <t>рублей</t>
  </si>
  <si>
    <t>12.6</t>
  </si>
  <si>
    <t>Темп роста номинальной начисленной среднемесячной заработной платы работников организаций</t>
  </si>
  <si>
    <t>12.7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</si>
  <si>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</si>
  <si>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12.8</t>
  </si>
  <si>
    <t>Темп роста среднемесячной начисленной заработной платы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</si>
  <si>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12.9</t>
  </si>
  <si>
    <t>Реальная заработная плата работников организаций</t>
  </si>
  <si>
    <t>12.10</t>
  </si>
  <si>
    <t>Индекс производительности труда</t>
  </si>
  <si>
    <t>12.11</t>
  </si>
  <si>
    <t>Уровень безработицы (по методологии МОТ)</t>
  </si>
  <si>
    <t>% к раб. силе</t>
  </si>
  <si>
    <t>12.12</t>
  </si>
  <si>
    <t>Уровень зарегистрированной безработицы (на конец года)</t>
  </si>
  <si>
    <t>12.13</t>
  </si>
  <si>
    <t>Общая численность безработных (по методологии МОТ)</t>
  </si>
  <si>
    <t>12.14</t>
  </si>
  <si>
    <t>Численность безработных, зарегистрированных в государственных учреждениях службы занятости населения (на конец года)</t>
  </si>
  <si>
    <t>12.15</t>
  </si>
  <si>
    <t>Фонд заработной платы работников организаций</t>
  </si>
  <si>
    <t>12.16</t>
  </si>
  <si>
    <t>Темп роста фонда заработной платы работников организаций</t>
  </si>
  <si>
    <t>Примечание:</t>
  </si>
  <si>
    <t>* Используются фактические статистические данные, которые разрабатываются субъектами официального статистического учета.</t>
  </si>
  <si>
    <t>Партизанский муниципальный район</t>
  </si>
  <si>
    <t>Прогноз социально-экономического развития на 2021 год и плановый период 2022 и 2023 годов</t>
  </si>
  <si>
    <t>Приложение № 1</t>
  </si>
  <si>
    <t xml:space="preserve">к постановлению администрации Партизанского </t>
  </si>
  <si>
    <t>муниципального района от 22.10.2020 № 1148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</si>
</sst>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0"/>
      <name val="Arial Cyr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i/>
      <sz val="6.5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indent="2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6"/>
  <sheetViews>
    <sheetView tabSelected="1" view="pageBreakPreview" zoomScale="190" zoomScaleNormal="200" zoomScaleSheetLayoutView="190" workbookViewId="0">
      <selection activeCell="K5" sqref="K5"/>
    </sheetView>
  </sheetViews>
  <sheetFormatPr defaultRowHeight="12.75"/>
  <cols>
    <col min="1" max="1" width="7.28515625" style="34" bestFit="1" customWidth="1"/>
    <col min="2" max="2" width="35.140625" style="35" customWidth="1"/>
    <col min="3" max="3" width="13.7109375" style="35" customWidth="1"/>
    <col min="4" max="4" width="5.140625" style="35" bestFit="1" customWidth="1"/>
    <col min="5" max="5" width="5.7109375" style="35" customWidth="1"/>
    <col min="6" max="6" width="6.7109375" style="35" customWidth="1"/>
    <col min="7" max="7" width="9.7109375" style="35" customWidth="1"/>
    <col min="8" max="8" width="7.7109375" style="35" bestFit="1" customWidth="1"/>
    <col min="9" max="9" width="9.7109375" style="35" customWidth="1"/>
    <col min="10" max="10" width="7.7109375" style="35" bestFit="1" customWidth="1"/>
    <col min="11" max="11" width="9.7109375" style="35" customWidth="1"/>
    <col min="12" max="12" width="7.7109375" style="35" bestFit="1" customWidth="1"/>
    <col min="13" max="16384" width="9.140625" style="35"/>
  </cols>
  <sheetData>
    <row r="1" spans="1:12" s="2" customFormat="1" ht="10.5">
      <c r="A1" s="1"/>
      <c r="I1" s="2" t="s">
        <v>345</v>
      </c>
    </row>
    <row r="2" spans="1:12" s="2" customFormat="1" ht="8.25" customHeight="1">
      <c r="A2" s="1"/>
      <c r="I2" s="2" t="s">
        <v>346</v>
      </c>
    </row>
    <row r="3" spans="1:12" s="4" customFormat="1" ht="9" customHeight="1">
      <c r="A3" s="3"/>
      <c r="I3" s="2" t="s">
        <v>347</v>
      </c>
    </row>
    <row r="4" spans="1:12" s="5" customFormat="1" ht="24.95" customHeight="1">
      <c r="A4" s="48" t="s">
        <v>344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s="8" customFormat="1" ht="12.75" customHeight="1">
      <c r="A5" s="6"/>
      <c r="B5" s="7"/>
      <c r="C5" s="49" t="s">
        <v>343</v>
      </c>
      <c r="D5" s="49"/>
      <c r="E5" s="49"/>
      <c r="F5" s="49"/>
      <c r="G5" s="7"/>
      <c r="H5" s="7"/>
      <c r="I5" s="7"/>
      <c r="J5" s="7"/>
      <c r="K5" s="7"/>
      <c r="L5" s="7"/>
    </row>
    <row r="6" spans="1:12" s="9" customFormat="1" ht="8.25" customHeight="1">
      <c r="A6" s="50" t="s">
        <v>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s="4" customFormat="1" ht="6" customHeight="1">
      <c r="A7" s="3"/>
    </row>
    <row r="8" spans="1:12" s="2" customFormat="1" ht="21" customHeight="1">
      <c r="A8" s="10"/>
      <c r="B8" s="11"/>
      <c r="C8" s="11"/>
      <c r="D8" s="12" t="s">
        <v>1</v>
      </c>
      <c r="E8" s="12" t="s">
        <v>1</v>
      </c>
      <c r="F8" s="13" t="s">
        <v>2</v>
      </c>
      <c r="G8" s="51" t="s">
        <v>3</v>
      </c>
      <c r="H8" s="51"/>
      <c r="I8" s="51"/>
      <c r="J8" s="51"/>
      <c r="K8" s="51"/>
      <c r="L8" s="51"/>
    </row>
    <row r="9" spans="1:12" s="2" customFormat="1" ht="10.5">
      <c r="A9" s="14"/>
      <c r="B9" s="15" t="s">
        <v>4</v>
      </c>
      <c r="C9" s="15" t="s">
        <v>5</v>
      </c>
      <c r="D9" s="52">
        <v>2018</v>
      </c>
      <c r="E9" s="52">
        <v>2019</v>
      </c>
      <c r="F9" s="52">
        <v>2020</v>
      </c>
      <c r="G9" s="51">
        <v>2021</v>
      </c>
      <c r="H9" s="51"/>
      <c r="I9" s="51">
        <v>2022</v>
      </c>
      <c r="J9" s="51"/>
      <c r="K9" s="51">
        <v>2023</v>
      </c>
      <c r="L9" s="51"/>
    </row>
    <row r="10" spans="1:12" s="2" customFormat="1" ht="12" customHeight="1">
      <c r="A10" s="14"/>
      <c r="B10" s="15"/>
      <c r="C10" s="15"/>
      <c r="D10" s="53"/>
      <c r="E10" s="53"/>
      <c r="F10" s="53"/>
      <c r="G10" s="12" t="s">
        <v>6</v>
      </c>
      <c r="H10" s="12" t="s">
        <v>7</v>
      </c>
      <c r="I10" s="12" t="s">
        <v>6</v>
      </c>
      <c r="J10" s="12" t="s">
        <v>7</v>
      </c>
      <c r="K10" s="12" t="s">
        <v>6</v>
      </c>
      <c r="L10" s="12" t="s">
        <v>7</v>
      </c>
    </row>
    <row r="11" spans="1:12" s="2" customFormat="1" ht="12" customHeight="1">
      <c r="A11" s="16"/>
      <c r="B11" s="17"/>
      <c r="C11" s="17"/>
      <c r="D11" s="54"/>
      <c r="E11" s="54"/>
      <c r="F11" s="54"/>
      <c r="G11" s="12" t="s">
        <v>8</v>
      </c>
      <c r="H11" s="12" t="s">
        <v>9</v>
      </c>
      <c r="I11" s="12" t="s">
        <v>8</v>
      </c>
      <c r="J11" s="12" t="s">
        <v>9</v>
      </c>
      <c r="K11" s="12" t="s">
        <v>8</v>
      </c>
      <c r="L11" s="12" t="s">
        <v>9</v>
      </c>
    </row>
    <row r="12" spans="1:12" s="2" customFormat="1" ht="10.5">
      <c r="A12" s="18"/>
      <c r="B12" s="19" t="s">
        <v>10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s="2" customFormat="1" ht="10.5">
      <c r="A13" s="18" t="s">
        <v>11</v>
      </c>
      <c r="B13" s="20" t="s">
        <v>12</v>
      </c>
      <c r="C13" s="12" t="s">
        <v>13</v>
      </c>
      <c r="D13" s="12">
        <v>29.414000000000001</v>
      </c>
      <c r="E13" s="12">
        <v>29.42</v>
      </c>
      <c r="F13" s="12">
        <v>29.414000000000001</v>
      </c>
      <c r="G13" s="12">
        <v>29.416</v>
      </c>
      <c r="H13" s="12">
        <v>29.420999999999999</v>
      </c>
      <c r="I13" s="12">
        <v>29.420999999999999</v>
      </c>
      <c r="J13" s="12">
        <v>29.445</v>
      </c>
      <c r="K13" s="12">
        <v>29.443000000000001</v>
      </c>
      <c r="L13" s="12">
        <v>29.484000000000002</v>
      </c>
    </row>
    <row r="14" spans="1:12" s="2" customFormat="1" ht="10.5">
      <c r="A14" s="18" t="s">
        <v>14</v>
      </c>
      <c r="B14" s="20" t="s">
        <v>15</v>
      </c>
      <c r="C14" s="12" t="s">
        <v>13</v>
      </c>
      <c r="D14" s="12">
        <v>29.387</v>
      </c>
      <c r="E14" s="12">
        <v>29.44</v>
      </c>
      <c r="F14" s="12">
        <v>29.399000000000001</v>
      </c>
      <c r="G14" s="12">
        <v>29.419</v>
      </c>
      <c r="H14" s="12">
        <v>29.428999999999998</v>
      </c>
      <c r="I14" s="12">
        <v>29.425999999999998</v>
      </c>
      <c r="J14" s="12">
        <v>29.469000000000001</v>
      </c>
      <c r="K14" s="12">
        <v>29.466000000000001</v>
      </c>
      <c r="L14" s="12">
        <v>29.524000000000001</v>
      </c>
    </row>
    <row r="15" spans="1:12" s="22" customFormat="1" ht="21">
      <c r="A15" s="18" t="s">
        <v>16</v>
      </c>
      <c r="B15" s="21" t="s">
        <v>17</v>
      </c>
      <c r="C15" s="12" t="s">
        <v>13</v>
      </c>
      <c r="D15" s="12">
        <v>17.119</v>
      </c>
      <c r="E15" s="12">
        <v>17.077000000000002</v>
      </c>
      <c r="F15" s="12">
        <v>17.050999999999998</v>
      </c>
      <c r="G15" s="12">
        <v>17.062999999999999</v>
      </c>
      <c r="H15" s="12">
        <v>17.07</v>
      </c>
      <c r="I15" s="12">
        <v>17.067</v>
      </c>
      <c r="J15" s="12">
        <v>17.091999999999999</v>
      </c>
      <c r="K15" s="12">
        <v>17.09</v>
      </c>
      <c r="L15" s="12">
        <v>17.123999999999999</v>
      </c>
    </row>
    <row r="16" spans="1:12" s="2" customFormat="1" ht="21">
      <c r="A16" s="18" t="s">
        <v>18</v>
      </c>
      <c r="B16" s="21" t="s">
        <v>19</v>
      </c>
      <c r="C16" s="12" t="s">
        <v>13</v>
      </c>
      <c r="D16" s="12">
        <v>6.9180000000000001</v>
      </c>
      <c r="E16" s="12">
        <v>7.0190000000000001</v>
      </c>
      <c r="F16" s="12">
        <v>6.9379999999999997</v>
      </c>
      <c r="G16" s="12">
        <v>7.0010000000000003</v>
      </c>
      <c r="H16" s="12">
        <v>6.9450000000000003</v>
      </c>
      <c r="I16" s="12">
        <v>7.0039999999999996</v>
      </c>
      <c r="J16" s="12">
        <v>6.9249999999999998</v>
      </c>
      <c r="K16" s="12">
        <v>7.0129999999999999</v>
      </c>
      <c r="L16" s="12">
        <v>6.9379999999999997</v>
      </c>
    </row>
    <row r="17" spans="1:12" s="2" customFormat="1" ht="10.5">
      <c r="A17" s="18" t="s">
        <v>20</v>
      </c>
      <c r="B17" s="20" t="s">
        <v>21</v>
      </c>
      <c r="C17" s="12" t="s">
        <v>22</v>
      </c>
      <c r="D17" s="12">
        <v>70.8</v>
      </c>
      <c r="E17" s="12">
        <v>70.5</v>
      </c>
      <c r="F17" s="12">
        <v>70.5</v>
      </c>
      <c r="G17" s="12">
        <v>70.5</v>
      </c>
      <c r="H17" s="12">
        <v>70.599999999999994</v>
      </c>
      <c r="I17" s="12">
        <v>70.599999999999994</v>
      </c>
      <c r="J17" s="12">
        <v>70.8</v>
      </c>
      <c r="K17" s="12">
        <v>70.8</v>
      </c>
      <c r="L17" s="39">
        <v>71</v>
      </c>
    </row>
    <row r="18" spans="1:12" s="2" customFormat="1" ht="42">
      <c r="A18" s="18" t="s">
        <v>23</v>
      </c>
      <c r="B18" s="20" t="s">
        <v>24</v>
      </c>
      <c r="C18" s="13" t="s">
        <v>25</v>
      </c>
      <c r="D18" s="12">
        <v>9.49</v>
      </c>
      <c r="E18" s="12">
        <v>9.3800000000000008</v>
      </c>
      <c r="F18" s="12">
        <v>9.52</v>
      </c>
      <c r="G18" s="12">
        <v>9.52</v>
      </c>
      <c r="H18" s="12">
        <v>9.86</v>
      </c>
      <c r="I18" s="12">
        <v>9.86</v>
      </c>
      <c r="J18" s="12">
        <v>10.119999999999999</v>
      </c>
      <c r="K18" s="12">
        <v>10.18</v>
      </c>
      <c r="L18" s="12">
        <v>10.33</v>
      </c>
    </row>
    <row r="19" spans="1:12" s="2" customFormat="1" ht="10.5">
      <c r="A19" s="18" t="s">
        <v>26</v>
      </c>
      <c r="B19" s="20" t="s">
        <v>27</v>
      </c>
      <c r="C19" s="12" t="s">
        <v>28</v>
      </c>
      <c r="D19" s="12"/>
      <c r="E19" s="12">
        <v>2.06</v>
      </c>
      <c r="F19" s="12">
        <v>2.12</v>
      </c>
      <c r="G19" s="12">
        <v>2.12</v>
      </c>
      <c r="H19" s="12">
        <v>2.19</v>
      </c>
      <c r="I19" s="12">
        <v>2.17</v>
      </c>
      <c r="J19" s="12">
        <v>2.2400000000000002</v>
      </c>
      <c r="K19" s="12">
        <v>2.2599999999999998</v>
      </c>
      <c r="L19" s="12">
        <v>2.29</v>
      </c>
    </row>
    <row r="20" spans="1:12" s="2" customFormat="1" ht="31.5">
      <c r="A20" s="18" t="s">
        <v>29</v>
      </c>
      <c r="B20" s="20" t="s">
        <v>30</v>
      </c>
      <c r="C20" s="13" t="s">
        <v>31</v>
      </c>
      <c r="D20" s="12">
        <v>11.9</v>
      </c>
      <c r="E20" s="12">
        <v>13.73</v>
      </c>
      <c r="F20" s="12">
        <v>12.92</v>
      </c>
      <c r="G20" s="12">
        <v>12.92</v>
      </c>
      <c r="H20" s="12">
        <v>12.92</v>
      </c>
      <c r="I20" s="12">
        <v>12.58</v>
      </c>
      <c r="J20" s="12">
        <v>12.23</v>
      </c>
      <c r="K20" s="12">
        <v>12.21</v>
      </c>
      <c r="L20" s="12">
        <v>11.85</v>
      </c>
    </row>
    <row r="21" spans="1:12" s="2" customFormat="1" ht="10.5">
      <c r="A21" s="18" t="s">
        <v>32</v>
      </c>
      <c r="B21" s="20" t="s">
        <v>33</v>
      </c>
      <c r="C21" s="12" t="s">
        <v>34</v>
      </c>
      <c r="D21" s="12">
        <v>-2.41</v>
      </c>
      <c r="E21" s="12">
        <f>E18-E20</f>
        <v>-4.3499999999999996</v>
      </c>
      <c r="F21" s="36">
        <f t="shared" ref="F21:L21" si="0">F18-F20</f>
        <v>-3.4000000000000004</v>
      </c>
      <c r="G21" s="36">
        <f t="shared" si="0"/>
        <v>-3.4000000000000004</v>
      </c>
      <c r="H21" s="36">
        <f t="shared" si="0"/>
        <v>-3.0600000000000005</v>
      </c>
      <c r="I21" s="36">
        <f t="shared" si="0"/>
        <v>-2.7200000000000006</v>
      </c>
      <c r="J21" s="36">
        <f t="shared" si="0"/>
        <v>-2.1100000000000012</v>
      </c>
      <c r="K21" s="36">
        <f t="shared" si="0"/>
        <v>-2.0300000000000011</v>
      </c>
      <c r="L21" s="36">
        <f t="shared" si="0"/>
        <v>-1.5199999999999996</v>
      </c>
    </row>
    <row r="22" spans="1:12" s="2" customFormat="1" ht="10.5">
      <c r="A22" s="18" t="s">
        <v>35</v>
      </c>
      <c r="B22" s="20" t="s">
        <v>36</v>
      </c>
      <c r="C22" s="12" t="s">
        <v>13</v>
      </c>
      <c r="D22" s="12">
        <v>0.11600000000000001</v>
      </c>
      <c r="E22" s="12">
        <v>5.6000000000000001E-2</v>
      </c>
      <c r="F22" s="12">
        <v>0.12</v>
      </c>
      <c r="G22" s="12">
        <v>0.08</v>
      </c>
      <c r="H22" s="12">
        <v>0.1</v>
      </c>
      <c r="I22" s="12">
        <v>0.08</v>
      </c>
      <c r="J22" s="12">
        <v>0.1</v>
      </c>
      <c r="K22" s="12">
        <v>0.08</v>
      </c>
      <c r="L22" s="12">
        <v>0.11</v>
      </c>
    </row>
    <row r="23" spans="1:12" s="2" customFormat="1" ht="10.5">
      <c r="A23" s="18"/>
      <c r="B23" s="1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s="2" customFormat="1" ht="10.5">
      <c r="A24" s="18" t="s">
        <v>38</v>
      </c>
      <c r="B24" s="20" t="s">
        <v>37</v>
      </c>
      <c r="C24" s="12" t="s">
        <v>39</v>
      </c>
      <c r="D24" s="12">
        <v>8506.1</v>
      </c>
      <c r="E24" s="12">
        <v>8786.9</v>
      </c>
      <c r="F24" s="40">
        <f>F28+F37+F44+F51+F54+390</f>
        <v>8577.7120183489715</v>
      </c>
      <c r="G24" s="40">
        <f>G28+G37+G44+G51+G54+405</f>
        <v>8812.8045084888581</v>
      </c>
      <c r="H24" s="40">
        <f>G24*H25*H26/10000</f>
        <v>9140.3041870724192</v>
      </c>
      <c r="I24" s="40">
        <f>I28+I37+I44+I51+I54+420</f>
        <v>9186.8609869872162</v>
      </c>
      <c r="J24" s="40">
        <f>I24*J25*J26/10000</f>
        <v>9592.8743083071149</v>
      </c>
      <c r="K24" s="40">
        <f>J24*K25*K26/10000</f>
        <v>10026.126883567498</v>
      </c>
      <c r="L24" s="40">
        <f>K24*L25*L26/10000</f>
        <v>10474.605565196354</v>
      </c>
    </row>
    <row r="25" spans="1:12" s="2" customFormat="1" ht="10.5">
      <c r="A25" s="18" t="s">
        <v>40</v>
      </c>
      <c r="B25" s="20" t="s">
        <v>41</v>
      </c>
      <c r="C25" s="12" t="s">
        <v>42</v>
      </c>
      <c r="D25" s="12">
        <v>95.2</v>
      </c>
      <c r="E25" s="12">
        <v>99.4</v>
      </c>
      <c r="F25" s="12">
        <v>95.5</v>
      </c>
      <c r="G25" s="40">
        <f>G24/F24/G26*10000</f>
        <v>98.694271440739783</v>
      </c>
      <c r="H25" s="38">
        <v>99.9</v>
      </c>
      <c r="I25" s="12">
        <v>100.3</v>
      </c>
      <c r="J25" s="12">
        <v>100.5</v>
      </c>
      <c r="K25" s="12">
        <v>100.4</v>
      </c>
      <c r="L25" s="12">
        <v>100.6</v>
      </c>
    </row>
    <row r="26" spans="1:12" s="2" customFormat="1" ht="10.5">
      <c r="A26" s="18" t="s">
        <v>43</v>
      </c>
      <c r="B26" s="20" t="s">
        <v>44</v>
      </c>
      <c r="C26" s="12" t="s">
        <v>42</v>
      </c>
      <c r="D26" s="12">
        <v>102.9</v>
      </c>
      <c r="E26" s="12">
        <v>103.88</v>
      </c>
      <c r="F26" s="12">
        <v>103.31</v>
      </c>
      <c r="G26" s="12">
        <v>104.1</v>
      </c>
      <c r="H26" s="12">
        <v>103.82</v>
      </c>
      <c r="I26" s="12">
        <v>104.18</v>
      </c>
      <c r="J26" s="12">
        <v>103.9</v>
      </c>
      <c r="K26" s="12">
        <v>104.1</v>
      </c>
      <c r="L26" s="12">
        <v>103.85</v>
      </c>
    </row>
    <row r="27" spans="1:12" s="2" customFormat="1" ht="10.5">
      <c r="A27" s="18"/>
      <c r="B27" s="19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s="2" customFormat="1" ht="21">
      <c r="A28" s="18" t="s">
        <v>46</v>
      </c>
      <c r="B28" s="21" t="s">
        <v>47</v>
      </c>
      <c r="C28" s="12" t="s">
        <v>39</v>
      </c>
      <c r="D28" s="12">
        <v>327.9</v>
      </c>
      <c r="E28" s="40">
        <f>D28*E29*100.3/10000</f>
        <v>329.34413717999996</v>
      </c>
      <c r="F28" s="40">
        <f>E28*F29*105/10000</f>
        <v>327.82915414897201</v>
      </c>
      <c r="G28" s="40">
        <f>F28*G29*105/10000</f>
        <v>347.31859736312839</v>
      </c>
      <c r="H28" s="40">
        <f>F28*H29*105/10000</f>
        <v>353.85878898840036</v>
      </c>
      <c r="I28" s="40">
        <f>G28*I29*104/10000</f>
        <v>365.54587735274538</v>
      </c>
      <c r="J28" s="40">
        <f>H28*J29*104/10000</f>
        <v>383.83770559149764</v>
      </c>
      <c r="K28" s="40">
        <f>I28*K29*104/10000</f>
        <v>385.87022813355804</v>
      </c>
      <c r="L28" s="40">
        <f>J28*L29*104/10000</f>
        <v>409.96937658816677</v>
      </c>
    </row>
    <row r="29" spans="1:12" s="2" customFormat="1" ht="31.5">
      <c r="A29" s="18" t="s">
        <v>48</v>
      </c>
      <c r="B29" s="20" t="s">
        <v>49</v>
      </c>
      <c r="C29" s="13" t="s">
        <v>50</v>
      </c>
      <c r="D29" s="12">
        <v>84.7</v>
      </c>
      <c r="E29" s="12">
        <v>100.14</v>
      </c>
      <c r="F29" s="12">
        <v>94.8</v>
      </c>
      <c r="G29" s="12">
        <v>100.9</v>
      </c>
      <c r="H29" s="12">
        <v>102.8</v>
      </c>
      <c r="I29" s="12">
        <v>101.2</v>
      </c>
      <c r="J29" s="12">
        <v>104.3</v>
      </c>
      <c r="K29" s="12">
        <v>101.5</v>
      </c>
      <c r="L29" s="12">
        <v>102.7</v>
      </c>
    </row>
    <row r="30" spans="1:12" s="2" customFormat="1" ht="10.5" customHeight="1">
      <c r="A30" s="18"/>
      <c r="B30" s="23" t="s">
        <v>51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s="2" customFormat="1" ht="31.5">
      <c r="A31" s="18" t="s">
        <v>52</v>
      </c>
      <c r="B31" s="23" t="s">
        <v>53</v>
      </c>
      <c r="C31" s="13" t="s">
        <v>50</v>
      </c>
      <c r="D31" s="40">
        <v>82.7</v>
      </c>
      <c r="E31" s="40">
        <v>110.9</v>
      </c>
      <c r="F31" s="40">
        <v>96</v>
      </c>
      <c r="G31" s="40">
        <v>102.3</v>
      </c>
      <c r="H31" s="40">
        <v>103</v>
      </c>
      <c r="I31" s="40">
        <v>100.8</v>
      </c>
      <c r="J31" s="40">
        <v>101.5</v>
      </c>
      <c r="K31" s="40">
        <v>101.85</v>
      </c>
      <c r="L31" s="40">
        <v>102.7</v>
      </c>
    </row>
    <row r="32" spans="1:12" s="2" customFormat="1" ht="31.5">
      <c r="A32" s="18" t="s">
        <v>54</v>
      </c>
      <c r="B32" s="23" t="s">
        <v>55</v>
      </c>
      <c r="C32" s="13" t="s">
        <v>50</v>
      </c>
      <c r="D32" s="40">
        <v>101.1</v>
      </c>
      <c r="E32" s="40">
        <v>106.31</v>
      </c>
      <c r="F32" s="40">
        <v>95.6</v>
      </c>
      <c r="G32" s="40">
        <v>102.7</v>
      </c>
      <c r="H32" s="40">
        <v>103.2</v>
      </c>
      <c r="I32" s="40">
        <v>100.5</v>
      </c>
      <c r="J32" s="40">
        <v>100.8</v>
      </c>
      <c r="K32" s="40">
        <v>101.6</v>
      </c>
      <c r="L32" s="40">
        <v>102</v>
      </c>
    </row>
    <row r="33" spans="1:12" s="2" customFormat="1" ht="10.5">
      <c r="A33" s="18" t="s">
        <v>56</v>
      </c>
      <c r="B33" s="20" t="s">
        <v>57</v>
      </c>
      <c r="C33" s="12" t="s">
        <v>58</v>
      </c>
      <c r="D33" s="12">
        <v>111.2</v>
      </c>
      <c r="E33" s="12">
        <v>112.07</v>
      </c>
      <c r="F33" s="12">
        <v>113.96</v>
      </c>
      <c r="G33" s="12">
        <v>115.18</v>
      </c>
      <c r="H33" s="12">
        <v>115.18</v>
      </c>
      <c r="I33" s="12">
        <v>116.42</v>
      </c>
      <c r="J33" s="12">
        <v>116.42</v>
      </c>
      <c r="K33" s="12">
        <v>117.67</v>
      </c>
      <c r="L33" s="12">
        <v>117.67</v>
      </c>
    </row>
    <row r="34" spans="1:12" s="2" customFormat="1" ht="21">
      <c r="A34" s="18" t="s">
        <v>59</v>
      </c>
      <c r="B34" s="21" t="s">
        <v>60</v>
      </c>
      <c r="C34" s="13" t="s">
        <v>61</v>
      </c>
      <c r="D34" s="12">
        <v>3119.84</v>
      </c>
      <c r="E34" s="12">
        <v>3213.44</v>
      </c>
      <c r="F34" s="12">
        <v>3297.48</v>
      </c>
      <c r="G34" s="12">
        <v>3374.74</v>
      </c>
      <c r="H34" s="12">
        <v>3374.74</v>
      </c>
      <c r="I34" s="12">
        <v>3456.11</v>
      </c>
      <c r="J34" s="38">
        <v>3456.11</v>
      </c>
      <c r="K34" s="12">
        <v>3541.15</v>
      </c>
      <c r="L34" s="38">
        <v>3541.15</v>
      </c>
    </row>
    <row r="35" spans="1:12" s="2" customFormat="1" ht="30.95" customHeight="1">
      <c r="A35" s="18" t="s">
        <v>62</v>
      </c>
      <c r="B35" s="21" t="s">
        <v>63</v>
      </c>
      <c r="C35" s="13" t="s">
        <v>64</v>
      </c>
      <c r="D35" s="12">
        <v>103.4</v>
      </c>
      <c r="E35" s="39">
        <v>103</v>
      </c>
      <c r="F35" s="12">
        <v>102.62</v>
      </c>
      <c r="G35" s="12">
        <v>102.3</v>
      </c>
      <c r="H35" s="12">
        <v>102.3</v>
      </c>
      <c r="I35" s="12">
        <v>102.4</v>
      </c>
      <c r="J35" s="38">
        <v>102.4</v>
      </c>
      <c r="K35" s="12">
        <v>102.5</v>
      </c>
      <c r="L35" s="38">
        <v>102.5</v>
      </c>
    </row>
    <row r="36" spans="1:12" s="2" customFormat="1" ht="10.5">
      <c r="A36" s="18"/>
      <c r="B36" s="19" t="s">
        <v>65</v>
      </c>
      <c r="C36" s="13"/>
      <c r="D36" s="12"/>
      <c r="E36" s="12"/>
      <c r="F36" s="12"/>
      <c r="G36" s="12"/>
      <c r="H36" s="12"/>
      <c r="I36" s="12"/>
      <c r="J36" s="12"/>
      <c r="K36" s="12"/>
      <c r="L36" s="12"/>
    </row>
    <row r="37" spans="1:12" s="2" customFormat="1" ht="10.5">
      <c r="A37" s="18" t="s">
        <v>66</v>
      </c>
      <c r="B37" s="20" t="s">
        <v>67</v>
      </c>
      <c r="C37" s="12" t="s">
        <v>39</v>
      </c>
      <c r="D37" s="12">
        <v>1406.3</v>
      </c>
      <c r="E37" s="39">
        <v>1401</v>
      </c>
      <c r="F37" s="12">
        <v>1545.4</v>
      </c>
      <c r="G37" s="39">
        <v>1608</v>
      </c>
      <c r="H37" s="39">
        <v>1635</v>
      </c>
      <c r="I37" s="39">
        <v>1691</v>
      </c>
      <c r="J37" s="39">
        <v>1730</v>
      </c>
      <c r="K37" s="39">
        <v>1790</v>
      </c>
      <c r="L37" s="39">
        <v>1845</v>
      </c>
    </row>
    <row r="38" spans="1:12" s="2" customFormat="1" ht="31.5">
      <c r="A38" s="18" t="s">
        <v>68</v>
      </c>
      <c r="B38" s="20" t="s">
        <v>69</v>
      </c>
      <c r="C38" s="13" t="s">
        <v>50</v>
      </c>
      <c r="D38" s="12">
        <v>93.8</v>
      </c>
      <c r="E38" s="12">
        <v>96.3</v>
      </c>
      <c r="F38" s="12">
        <v>106.3</v>
      </c>
      <c r="G38" s="12">
        <v>100.2</v>
      </c>
      <c r="H38" s="12">
        <v>101.9</v>
      </c>
      <c r="I38" s="12">
        <v>101.2</v>
      </c>
      <c r="J38" s="12">
        <v>101.9</v>
      </c>
      <c r="K38" s="12">
        <v>101.5</v>
      </c>
      <c r="L38" s="12">
        <v>102.3</v>
      </c>
    </row>
    <row r="39" spans="1:12" s="2" customFormat="1" ht="10.5">
      <c r="A39" s="18" t="s">
        <v>70</v>
      </c>
      <c r="B39" s="20" t="s">
        <v>71</v>
      </c>
      <c r="C39" s="12" t="s">
        <v>39</v>
      </c>
      <c r="D39" s="12">
        <v>1034.2</v>
      </c>
      <c r="E39" s="12">
        <v>1013.5</v>
      </c>
      <c r="F39" s="12">
        <v>1150.4000000000001</v>
      </c>
      <c r="G39" s="39">
        <v>1213</v>
      </c>
      <c r="H39" s="39">
        <v>1225</v>
      </c>
      <c r="I39" s="39">
        <v>1280</v>
      </c>
      <c r="J39" s="39">
        <v>1300</v>
      </c>
      <c r="K39" s="39">
        <v>1360</v>
      </c>
      <c r="L39" s="39">
        <v>1390</v>
      </c>
    </row>
    <row r="40" spans="1:12" s="2" customFormat="1" ht="31.5">
      <c r="A40" s="18" t="s">
        <v>72</v>
      </c>
      <c r="B40" s="20" t="s">
        <v>73</v>
      </c>
      <c r="C40" s="13" t="s">
        <v>50</v>
      </c>
      <c r="D40" s="12">
        <v>90.2</v>
      </c>
      <c r="E40" s="12">
        <v>94.6</v>
      </c>
      <c r="F40" s="12">
        <v>109.25</v>
      </c>
      <c r="G40" s="12">
        <v>101.5</v>
      </c>
      <c r="H40" s="12">
        <v>102.6</v>
      </c>
      <c r="I40" s="12">
        <v>101.5</v>
      </c>
      <c r="J40" s="12">
        <v>102.1</v>
      </c>
      <c r="K40" s="12">
        <v>102</v>
      </c>
      <c r="L40" s="12">
        <v>102.5</v>
      </c>
    </row>
    <row r="41" spans="1:12" s="2" customFormat="1" ht="10.5">
      <c r="A41" s="18" t="s">
        <v>74</v>
      </c>
      <c r="B41" s="20" t="s">
        <v>75</v>
      </c>
      <c r="C41" s="12" t="s">
        <v>39</v>
      </c>
      <c r="D41" s="12">
        <v>372.1</v>
      </c>
      <c r="E41" s="12">
        <v>387.5</v>
      </c>
      <c r="F41" s="12">
        <v>395</v>
      </c>
      <c r="G41" s="12">
        <v>395</v>
      </c>
      <c r="H41" s="12">
        <v>410</v>
      </c>
      <c r="I41" s="12">
        <v>411</v>
      </c>
      <c r="J41" s="12">
        <v>430</v>
      </c>
      <c r="K41" s="12">
        <v>430</v>
      </c>
      <c r="L41" s="12">
        <v>455</v>
      </c>
    </row>
    <row r="42" spans="1:12" s="2" customFormat="1" ht="31.5">
      <c r="A42" s="18" t="s">
        <v>76</v>
      </c>
      <c r="B42" s="20" t="s">
        <v>77</v>
      </c>
      <c r="C42" s="13" t="s">
        <v>50</v>
      </c>
      <c r="D42" s="12">
        <v>100.9</v>
      </c>
      <c r="E42" s="12">
        <v>102.1</v>
      </c>
      <c r="F42" s="12">
        <v>98.5</v>
      </c>
      <c r="G42" s="12">
        <v>96.1</v>
      </c>
      <c r="H42" s="12">
        <v>100.2</v>
      </c>
      <c r="I42" s="12">
        <v>100</v>
      </c>
      <c r="J42" s="12">
        <v>101.2</v>
      </c>
      <c r="K42" s="12">
        <v>100.5</v>
      </c>
      <c r="L42" s="12">
        <v>101.7</v>
      </c>
    </row>
    <row r="43" spans="1:12" s="2" customFormat="1" ht="10.5">
      <c r="A43" s="18"/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s="2" customFormat="1" ht="21" customHeight="1">
      <c r="A44" s="18" t="s">
        <v>79</v>
      </c>
      <c r="B44" s="21" t="s">
        <v>80</v>
      </c>
      <c r="C44" s="13" t="s">
        <v>81</v>
      </c>
      <c r="D44" s="12">
        <v>624</v>
      </c>
      <c r="E44" s="12">
        <v>721.7</v>
      </c>
      <c r="F44" s="40">
        <f>E44*F45*F46/10000</f>
        <v>553.24800300000004</v>
      </c>
      <c r="G44" s="40">
        <f>F44*G45*G46/10000</f>
        <v>542.13546361174201</v>
      </c>
      <c r="H44" s="40">
        <f>F44*H45*H46/10000</f>
        <v>539.98332888007201</v>
      </c>
      <c r="I44" s="40">
        <f>G44*I45*I46/10000</f>
        <v>541.73905416074911</v>
      </c>
      <c r="J44" s="40">
        <f>H44*J45*J46/10000</f>
        <v>535.89349514713433</v>
      </c>
      <c r="K44" s="40">
        <f>I44*K45*K46/10000</f>
        <v>552.37274170705962</v>
      </c>
      <c r="L44" s="40">
        <f>J44*L45*L46/10000</f>
        <v>542.65968641686209</v>
      </c>
    </row>
    <row r="45" spans="1:12" s="2" customFormat="1" ht="31.5">
      <c r="A45" s="18" t="s">
        <v>82</v>
      </c>
      <c r="B45" s="21" t="s">
        <v>83</v>
      </c>
      <c r="C45" s="13" t="s">
        <v>50</v>
      </c>
      <c r="D45" s="12">
        <v>62.95</v>
      </c>
      <c r="E45" s="12">
        <v>111.9</v>
      </c>
      <c r="F45" s="12">
        <v>75.900000000000006</v>
      </c>
      <c r="G45" s="12">
        <v>96.07</v>
      </c>
      <c r="H45" s="12">
        <v>96.16</v>
      </c>
      <c r="I45" s="12">
        <v>98.16</v>
      </c>
      <c r="J45" s="12">
        <v>98.26</v>
      </c>
      <c r="K45" s="12">
        <v>100.16</v>
      </c>
      <c r="L45" s="12">
        <v>100.26</v>
      </c>
    </row>
    <row r="46" spans="1:12" s="2" customFormat="1" ht="10.5">
      <c r="A46" s="18" t="s">
        <v>84</v>
      </c>
      <c r="B46" s="20" t="s">
        <v>85</v>
      </c>
      <c r="C46" s="13" t="s">
        <v>86</v>
      </c>
      <c r="D46" s="12">
        <v>105.44</v>
      </c>
      <c r="E46" s="12">
        <v>103.3</v>
      </c>
      <c r="F46" s="12">
        <v>101</v>
      </c>
      <c r="G46" s="12">
        <v>102</v>
      </c>
      <c r="H46" s="12">
        <v>101.5</v>
      </c>
      <c r="I46" s="12">
        <v>101.8</v>
      </c>
      <c r="J46" s="12">
        <v>101</v>
      </c>
      <c r="K46" s="12">
        <v>101.8</v>
      </c>
      <c r="L46" s="12">
        <v>101</v>
      </c>
    </row>
    <row r="47" spans="1:12" s="2" customFormat="1" ht="10.5">
      <c r="A47" s="18" t="s">
        <v>87</v>
      </c>
      <c r="B47" s="20" t="s">
        <v>88</v>
      </c>
      <c r="C47" s="12" t="s">
        <v>89</v>
      </c>
      <c r="D47" s="12">
        <v>4.6059999999999999</v>
      </c>
      <c r="E47" s="12">
        <v>14.754</v>
      </c>
      <c r="F47" s="12">
        <v>9.15</v>
      </c>
      <c r="G47" s="12">
        <v>9.5</v>
      </c>
      <c r="H47" s="12">
        <v>9.6</v>
      </c>
      <c r="I47" s="12">
        <v>9.8000000000000007</v>
      </c>
      <c r="J47" s="12">
        <v>9.85</v>
      </c>
      <c r="K47" s="12">
        <v>9.9</v>
      </c>
      <c r="L47" s="12">
        <v>9.9499999999999993</v>
      </c>
    </row>
    <row r="48" spans="1:12" s="2" customFormat="1" ht="10.5">
      <c r="A48" s="18"/>
      <c r="B48" s="19" t="s">
        <v>90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s="2" customFormat="1" ht="21">
      <c r="A49" s="18" t="s">
        <v>91</v>
      </c>
      <c r="B49" s="21" t="s">
        <v>92</v>
      </c>
      <c r="C49" s="13" t="s">
        <v>93</v>
      </c>
      <c r="D49" s="12">
        <v>104.2</v>
      </c>
      <c r="E49" s="12">
        <v>103.2</v>
      </c>
      <c r="F49" s="12">
        <v>103.8</v>
      </c>
      <c r="G49" s="12">
        <v>104</v>
      </c>
      <c r="H49" s="12">
        <v>103.9</v>
      </c>
      <c r="I49" s="12">
        <v>104</v>
      </c>
      <c r="J49" s="12">
        <v>103.9</v>
      </c>
      <c r="K49" s="12">
        <v>104</v>
      </c>
      <c r="L49" s="12">
        <v>103.9</v>
      </c>
    </row>
    <row r="50" spans="1:12" s="2" customFormat="1" ht="10.5" customHeight="1">
      <c r="A50" s="18" t="s">
        <v>94</v>
      </c>
      <c r="B50" s="21" t="s">
        <v>95</v>
      </c>
      <c r="C50" s="13" t="s">
        <v>86</v>
      </c>
      <c r="D50" s="38">
        <v>104.2</v>
      </c>
      <c r="E50" s="38">
        <v>103.2</v>
      </c>
      <c r="F50" s="38">
        <v>103.8</v>
      </c>
      <c r="G50" s="38">
        <v>104</v>
      </c>
      <c r="H50" s="38">
        <v>103.9</v>
      </c>
      <c r="I50" s="38">
        <v>104</v>
      </c>
      <c r="J50" s="38">
        <v>103.9</v>
      </c>
      <c r="K50" s="38">
        <v>104</v>
      </c>
      <c r="L50" s="38">
        <v>103.9</v>
      </c>
    </row>
    <row r="51" spans="1:12" s="2" customFormat="1" ht="10.5">
      <c r="A51" s="18" t="s">
        <v>96</v>
      </c>
      <c r="B51" s="20" t="s">
        <v>97</v>
      </c>
      <c r="C51" s="12" t="s">
        <v>98</v>
      </c>
      <c r="D51" s="12">
        <v>4540.5</v>
      </c>
      <c r="E51" s="12">
        <v>4700.5</v>
      </c>
      <c r="F51" s="39">
        <f>E51*F52*F53/10000</f>
        <v>4796.9072550000001</v>
      </c>
      <c r="G51" s="39">
        <f>F51*G52*G53/10000</f>
        <v>4929.3978333831001</v>
      </c>
      <c r="H51" s="39">
        <f>F51*H52*H53/10000</f>
        <v>4989.1481101513791</v>
      </c>
      <c r="I51" s="39">
        <f>G51*I52*I53/10000</f>
        <v>5142.2985258069157</v>
      </c>
      <c r="J51" s="39">
        <f>H51*J52*J53/10000</f>
        <v>5209.9628163585694</v>
      </c>
      <c r="K51" s="39">
        <f>I51*K52*K53/10000</f>
        <v>5359.226389118081</v>
      </c>
      <c r="L51" s="39">
        <f>J51*L52*L53/10000</f>
        <v>5435.3041280917105</v>
      </c>
    </row>
    <row r="52" spans="1:12" s="2" customFormat="1" ht="31.5">
      <c r="A52" s="18" t="s">
        <v>99</v>
      </c>
      <c r="B52" s="20" t="s">
        <v>100</v>
      </c>
      <c r="C52" s="13" t="s">
        <v>50</v>
      </c>
      <c r="D52" s="12">
        <v>103.2</v>
      </c>
      <c r="E52" s="12">
        <v>100.3</v>
      </c>
      <c r="F52" s="12">
        <v>98.6</v>
      </c>
      <c r="G52" s="12">
        <v>99</v>
      </c>
      <c r="H52" s="12">
        <v>100.2</v>
      </c>
      <c r="I52" s="12">
        <v>100.5</v>
      </c>
      <c r="J52" s="12">
        <v>100.7</v>
      </c>
      <c r="K52" s="12">
        <v>100.5</v>
      </c>
      <c r="L52" s="12">
        <v>100.7</v>
      </c>
    </row>
    <row r="53" spans="1:12" s="2" customFormat="1" ht="10.5">
      <c r="A53" s="18" t="s">
        <v>101</v>
      </c>
      <c r="B53" s="20" t="s">
        <v>102</v>
      </c>
      <c r="C53" s="12" t="s">
        <v>86</v>
      </c>
      <c r="D53" s="12">
        <v>102.39</v>
      </c>
      <c r="E53" s="12">
        <v>103.62</v>
      </c>
      <c r="F53" s="12">
        <v>103.5</v>
      </c>
      <c r="G53" s="12">
        <v>103.8</v>
      </c>
      <c r="H53" s="12">
        <v>103.8</v>
      </c>
      <c r="I53" s="12">
        <v>103.8</v>
      </c>
      <c r="J53" s="12">
        <v>103.7</v>
      </c>
      <c r="K53" s="12">
        <v>103.7</v>
      </c>
      <c r="L53" s="12">
        <v>103.6</v>
      </c>
    </row>
    <row r="54" spans="1:12" s="2" customFormat="1" ht="10.5">
      <c r="A54" s="18" t="s">
        <v>103</v>
      </c>
      <c r="B54" s="20" t="s">
        <v>104</v>
      </c>
      <c r="C54" s="13" t="s">
        <v>98</v>
      </c>
      <c r="D54" s="12">
        <v>1.0620000000000001</v>
      </c>
      <c r="E54" s="12">
        <v>1033.8</v>
      </c>
      <c r="F54" s="40">
        <f>E54*F55*F56/10000</f>
        <v>964.32760619999988</v>
      </c>
      <c r="G54" s="40">
        <f>F54*G55*G56/10000</f>
        <v>980.95261413088781</v>
      </c>
      <c r="H54" s="40">
        <f>F54*H55*H56/10000</f>
        <v>1000.9720552355999</v>
      </c>
      <c r="I54" s="40">
        <f>G54*I55*I56/10000</f>
        <v>1026.2775296668055</v>
      </c>
      <c r="J54" s="40">
        <f>H54*J55*J56/10000</f>
        <v>1052.432028595262</v>
      </c>
      <c r="K54" s="40">
        <f>I54*K55*K56/10000</f>
        <v>1073.6966829250603</v>
      </c>
      <c r="L54" s="40">
        <f>J54*L55*L56/10000</f>
        <v>1106.5375591853442</v>
      </c>
    </row>
    <row r="55" spans="1:12" s="2" customFormat="1" ht="31.5">
      <c r="A55" s="18" t="s">
        <v>105</v>
      </c>
      <c r="B55" s="20" t="s">
        <v>106</v>
      </c>
      <c r="C55" s="13" t="s">
        <v>50</v>
      </c>
      <c r="D55" s="12">
        <v>97.2</v>
      </c>
      <c r="E55" s="12">
        <v>97.3</v>
      </c>
      <c r="F55" s="12">
        <v>90.3</v>
      </c>
      <c r="G55" s="12">
        <v>98</v>
      </c>
      <c r="H55" s="12">
        <v>100</v>
      </c>
      <c r="I55" s="12">
        <v>100.5</v>
      </c>
      <c r="J55" s="12">
        <v>101</v>
      </c>
      <c r="K55" s="12">
        <v>100.5</v>
      </c>
      <c r="L55" s="12">
        <v>101</v>
      </c>
    </row>
    <row r="56" spans="1:12" s="2" customFormat="1" ht="10.5">
      <c r="A56" s="18" t="s">
        <v>107</v>
      </c>
      <c r="B56" s="20" t="s">
        <v>108</v>
      </c>
      <c r="C56" s="13" t="s">
        <v>86</v>
      </c>
      <c r="D56" s="12">
        <v>105.4</v>
      </c>
      <c r="E56" s="12">
        <v>103.9</v>
      </c>
      <c r="F56" s="12">
        <v>103.3</v>
      </c>
      <c r="G56" s="12">
        <v>103.8</v>
      </c>
      <c r="H56" s="12">
        <v>103.8</v>
      </c>
      <c r="I56" s="12">
        <v>104.1</v>
      </c>
      <c r="J56" s="38">
        <v>104.1</v>
      </c>
      <c r="K56" s="38">
        <v>104.1</v>
      </c>
      <c r="L56" s="38">
        <v>104.1</v>
      </c>
    </row>
    <row r="57" spans="1:12" s="2" customFormat="1" ht="10.5">
      <c r="A57" s="18"/>
      <c r="B57" s="19" t="s">
        <v>109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s="2" customFormat="1" ht="10.5">
      <c r="A58" s="18" t="s">
        <v>110</v>
      </c>
      <c r="B58" s="20" t="s">
        <v>111</v>
      </c>
      <c r="C58" s="13" t="s">
        <v>112</v>
      </c>
      <c r="D58" s="12"/>
      <c r="E58" s="12"/>
      <c r="F58" s="12"/>
      <c r="G58" s="12"/>
      <c r="H58" s="12"/>
      <c r="I58" s="12"/>
      <c r="J58" s="12"/>
      <c r="K58" s="12"/>
      <c r="L58" s="12"/>
    </row>
    <row r="59" spans="1:12" s="2" customFormat="1" ht="10.5">
      <c r="A59" s="18" t="s">
        <v>113</v>
      </c>
      <c r="B59" s="20" t="s">
        <v>114</v>
      </c>
      <c r="C59" s="13" t="s">
        <v>112</v>
      </c>
      <c r="D59" s="12"/>
      <c r="E59" s="12"/>
      <c r="F59" s="12"/>
      <c r="G59" s="12"/>
      <c r="H59" s="12"/>
      <c r="I59" s="12"/>
      <c r="J59" s="12"/>
      <c r="K59" s="12"/>
      <c r="L59" s="12"/>
    </row>
    <row r="60" spans="1:12" s="2" customFormat="1" ht="10.5">
      <c r="A60" s="18"/>
      <c r="B60" s="24" t="s">
        <v>115</v>
      </c>
      <c r="C60" s="13"/>
      <c r="D60" s="12"/>
      <c r="E60" s="12"/>
      <c r="F60" s="12"/>
      <c r="G60" s="12"/>
      <c r="H60" s="12"/>
      <c r="I60" s="12"/>
      <c r="J60" s="12"/>
      <c r="K60" s="12"/>
      <c r="L60" s="12"/>
    </row>
    <row r="61" spans="1:12" s="2" customFormat="1" ht="10.5">
      <c r="A61" s="18" t="s">
        <v>116</v>
      </c>
      <c r="B61" s="20" t="s">
        <v>117</v>
      </c>
      <c r="C61" s="13" t="s">
        <v>112</v>
      </c>
      <c r="D61" s="12"/>
      <c r="E61" s="12"/>
      <c r="F61" s="12"/>
      <c r="G61" s="12"/>
      <c r="H61" s="12"/>
      <c r="I61" s="12"/>
      <c r="J61" s="12"/>
      <c r="K61" s="12"/>
      <c r="L61" s="12"/>
    </row>
    <row r="62" spans="1:12" s="2" customFormat="1" ht="10.5">
      <c r="A62" s="18" t="s">
        <v>118</v>
      </c>
      <c r="B62" s="20" t="s">
        <v>119</v>
      </c>
      <c r="C62" s="13" t="s">
        <v>112</v>
      </c>
      <c r="D62" s="12"/>
      <c r="E62" s="12"/>
      <c r="F62" s="12"/>
      <c r="G62" s="12"/>
      <c r="H62" s="12"/>
      <c r="I62" s="12"/>
      <c r="J62" s="12"/>
      <c r="K62" s="12"/>
      <c r="L62" s="12"/>
    </row>
    <row r="63" spans="1:12" s="2" customFormat="1" ht="10.5">
      <c r="A63" s="18" t="s">
        <v>120</v>
      </c>
      <c r="B63" s="20" t="s">
        <v>121</v>
      </c>
      <c r="C63" s="13" t="s">
        <v>112</v>
      </c>
      <c r="D63" s="12"/>
      <c r="E63" s="12"/>
      <c r="F63" s="12"/>
      <c r="G63" s="12"/>
      <c r="H63" s="12"/>
      <c r="I63" s="12"/>
      <c r="J63" s="12"/>
      <c r="K63" s="12"/>
      <c r="L63" s="12"/>
    </row>
    <row r="64" spans="1:12" s="2" customFormat="1" ht="10.5">
      <c r="A64" s="18"/>
      <c r="B64" s="24" t="s">
        <v>122</v>
      </c>
      <c r="C64" s="13"/>
      <c r="D64" s="12"/>
      <c r="E64" s="12"/>
      <c r="F64" s="12"/>
      <c r="G64" s="12"/>
      <c r="H64" s="12"/>
      <c r="I64" s="12"/>
      <c r="J64" s="12"/>
      <c r="K64" s="12"/>
      <c r="L64" s="12"/>
    </row>
    <row r="65" spans="1:12" s="2" customFormat="1" ht="10.5">
      <c r="A65" s="18" t="s">
        <v>123</v>
      </c>
      <c r="B65" s="20" t="s">
        <v>117</v>
      </c>
      <c r="C65" s="13" t="s">
        <v>112</v>
      </c>
      <c r="D65" s="12"/>
      <c r="E65" s="12"/>
      <c r="F65" s="12"/>
      <c r="G65" s="12"/>
      <c r="H65" s="12"/>
      <c r="I65" s="12"/>
      <c r="J65" s="12"/>
      <c r="K65" s="12"/>
      <c r="L65" s="12"/>
    </row>
    <row r="66" spans="1:12" s="2" customFormat="1" ht="10.5">
      <c r="A66" s="18" t="s">
        <v>124</v>
      </c>
      <c r="B66" s="20" t="s">
        <v>121</v>
      </c>
      <c r="C66" s="13" t="s">
        <v>112</v>
      </c>
      <c r="D66" s="12"/>
      <c r="E66" s="12"/>
      <c r="F66" s="12"/>
      <c r="G66" s="12"/>
      <c r="H66" s="12"/>
      <c r="I66" s="12"/>
      <c r="J66" s="12"/>
      <c r="K66" s="12"/>
      <c r="L66" s="12"/>
    </row>
    <row r="67" spans="1:12" s="2" customFormat="1" ht="21">
      <c r="A67" s="18"/>
      <c r="B67" s="25" t="s">
        <v>125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s="2" customFormat="1" ht="21">
      <c r="A68" s="18" t="s">
        <v>126</v>
      </c>
      <c r="B68" s="21" t="s">
        <v>127</v>
      </c>
      <c r="C68" s="12" t="s">
        <v>128</v>
      </c>
      <c r="D68" s="12">
        <v>193</v>
      </c>
      <c r="E68" s="12">
        <v>202</v>
      </c>
      <c r="F68" s="12">
        <v>200</v>
      </c>
      <c r="G68" s="42">
        <v>200</v>
      </c>
      <c r="H68" s="42">
        <v>200</v>
      </c>
      <c r="I68" s="42">
        <v>202</v>
      </c>
      <c r="J68" s="42">
        <v>204</v>
      </c>
      <c r="K68" s="42">
        <v>204</v>
      </c>
      <c r="L68" s="42">
        <v>205</v>
      </c>
    </row>
    <row r="69" spans="1:12" s="2" customFormat="1" ht="30.95" customHeight="1">
      <c r="A69" s="18" t="s">
        <v>129</v>
      </c>
      <c r="B69" s="21" t="s">
        <v>130</v>
      </c>
      <c r="C69" s="12" t="s">
        <v>13</v>
      </c>
      <c r="D69" s="12">
        <v>1.367</v>
      </c>
      <c r="E69" s="12">
        <v>1.3779999999999999</v>
      </c>
      <c r="F69" s="12">
        <v>1.3759999999999999</v>
      </c>
      <c r="G69" s="12">
        <v>1.3759999999999999</v>
      </c>
      <c r="H69" s="12">
        <v>1.3759999999999999</v>
      </c>
      <c r="I69" s="12">
        <v>1.38</v>
      </c>
      <c r="J69" s="12">
        <v>1.3839999999999999</v>
      </c>
      <c r="K69" s="12">
        <v>1.3839999999999999</v>
      </c>
      <c r="L69" s="12">
        <v>1.385</v>
      </c>
    </row>
    <row r="70" spans="1:12" s="2" customFormat="1" ht="10.5" customHeight="1">
      <c r="A70" s="18" t="s">
        <v>131</v>
      </c>
      <c r="B70" s="21" t="s">
        <v>132</v>
      </c>
      <c r="C70" s="12" t="s">
        <v>133</v>
      </c>
      <c r="D70" s="12">
        <v>2.2400000000000002</v>
      </c>
      <c r="E70" s="12">
        <v>2.7589999999999999</v>
      </c>
      <c r="F70" s="40">
        <f>E70*104/100</f>
        <v>2.8693599999999999</v>
      </c>
      <c r="G70" s="43">
        <f>F70*103/100</f>
        <v>2.9554407999999999</v>
      </c>
      <c r="H70" s="43">
        <f>F70*104/100</f>
        <v>2.9841343999999999</v>
      </c>
      <c r="I70" s="43">
        <f>G70*103/100</f>
        <v>3.0441040240000001</v>
      </c>
      <c r="J70" s="43">
        <f>H70*103.5/100</f>
        <v>3.0885791039999999</v>
      </c>
      <c r="K70" s="43">
        <f>I70*103/100</f>
        <v>3.1354271447199999</v>
      </c>
      <c r="L70" s="43">
        <f>J70*104/100</f>
        <v>3.2121222681599999</v>
      </c>
    </row>
    <row r="71" spans="1:12" s="2" customFormat="1" ht="10.5">
      <c r="A71" s="18"/>
      <c r="B71" s="19" t="s">
        <v>134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s="2" customFormat="1" ht="10.5">
      <c r="A72" s="18" t="s">
        <v>135</v>
      </c>
      <c r="B72" s="20" t="s">
        <v>136</v>
      </c>
      <c r="C72" s="12" t="s">
        <v>98</v>
      </c>
      <c r="D72" s="12">
        <v>2265.8000000000002</v>
      </c>
      <c r="E72" s="12">
        <v>1351.5</v>
      </c>
      <c r="F72" s="40">
        <f>E72*F73*F74/10000</f>
        <v>715.01918400000011</v>
      </c>
      <c r="G72" s="40">
        <f>F72*G73*G74/10000</f>
        <v>676.98016341120012</v>
      </c>
      <c r="H72" s="40">
        <f>F72*H73*H74/10000</f>
        <v>752.20018156800006</v>
      </c>
      <c r="I72" s="40">
        <f>G72*I73*I74/10000</f>
        <v>710.15219141834905</v>
      </c>
      <c r="J72" s="40">
        <f>H72*J73*J74/10000</f>
        <v>796.94857036948042</v>
      </c>
      <c r="K72" s="40">
        <f>I72*K73*K74/10000</f>
        <v>744.23949660642984</v>
      </c>
      <c r="L72" s="40">
        <f>J72*L73*L74/10000</f>
        <v>843.55412276468758</v>
      </c>
    </row>
    <row r="73" spans="1:12" s="2" customFormat="1" ht="31.5">
      <c r="A73" s="18" t="s">
        <v>137</v>
      </c>
      <c r="B73" s="20" t="s">
        <v>138</v>
      </c>
      <c r="C73" s="13" t="s">
        <v>50</v>
      </c>
      <c r="D73" s="12">
        <v>71.099999999999994</v>
      </c>
      <c r="E73" s="12">
        <v>55.4</v>
      </c>
      <c r="F73" s="12">
        <v>50.1</v>
      </c>
      <c r="G73" s="12">
        <v>90</v>
      </c>
      <c r="H73" s="12">
        <v>100</v>
      </c>
      <c r="I73" s="12">
        <v>100</v>
      </c>
      <c r="J73" s="12">
        <v>101</v>
      </c>
      <c r="K73" s="12">
        <v>100</v>
      </c>
      <c r="L73" s="12">
        <v>101</v>
      </c>
    </row>
    <row r="74" spans="1:12" s="2" customFormat="1" ht="10.5">
      <c r="A74" s="18" t="s">
        <v>139</v>
      </c>
      <c r="B74" s="20" t="s">
        <v>140</v>
      </c>
      <c r="C74" s="12" t="s">
        <v>86</v>
      </c>
      <c r="D74" s="12">
        <v>106.5</v>
      </c>
      <c r="E74" s="12">
        <v>107.54</v>
      </c>
      <c r="F74" s="12">
        <v>105.6</v>
      </c>
      <c r="G74" s="12">
        <v>105.2</v>
      </c>
      <c r="H74" s="12">
        <v>105.2</v>
      </c>
      <c r="I74" s="12">
        <v>104.9</v>
      </c>
      <c r="J74" s="12">
        <v>104.9</v>
      </c>
      <c r="K74" s="12">
        <v>104.8</v>
      </c>
      <c r="L74" s="12">
        <v>104.8</v>
      </c>
    </row>
    <row r="75" spans="1:12" s="2" customFormat="1" ht="21">
      <c r="A75" s="18" t="s">
        <v>141</v>
      </c>
      <c r="B75" s="21" t="s">
        <v>142</v>
      </c>
      <c r="C75" s="12" t="s">
        <v>143</v>
      </c>
      <c r="D75" s="12"/>
      <c r="E75" s="12"/>
      <c r="F75" s="12"/>
      <c r="G75" s="12"/>
      <c r="H75" s="12"/>
      <c r="I75" s="12"/>
      <c r="J75" s="12"/>
      <c r="K75" s="12"/>
      <c r="L75" s="12"/>
    </row>
    <row r="76" spans="1:12" s="2" customFormat="1" ht="36">
      <c r="A76" s="18"/>
      <c r="B76" s="23" t="s">
        <v>144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s="2" customFormat="1" ht="10.5">
      <c r="A77" s="18" t="s">
        <v>145</v>
      </c>
      <c r="B77" s="20" t="s">
        <v>146</v>
      </c>
      <c r="C77" s="12" t="s">
        <v>98</v>
      </c>
      <c r="D77" s="12">
        <v>226.6</v>
      </c>
      <c r="E77" s="12">
        <f>E72-E82</f>
        <v>1247.5</v>
      </c>
      <c r="F77" s="40">
        <f t="shared" ref="F77:L77" si="1">F72-F82</f>
        <v>510.01918400000011</v>
      </c>
      <c r="G77" s="40">
        <f t="shared" si="1"/>
        <v>570.98016341120012</v>
      </c>
      <c r="H77" s="40">
        <f t="shared" si="1"/>
        <v>646.20018156800006</v>
      </c>
      <c r="I77" s="40">
        <f t="shared" si="1"/>
        <v>604.15219141834905</v>
      </c>
      <c r="J77" s="40">
        <f t="shared" si="1"/>
        <v>690.94857036948042</v>
      </c>
      <c r="K77" s="40">
        <f t="shared" si="1"/>
        <v>638.23949660642984</v>
      </c>
      <c r="L77" s="40">
        <f t="shared" si="1"/>
        <v>737.55412276468758</v>
      </c>
    </row>
    <row r="78" spans="1:12" s="2" customFormat="1" ht="10.5">
      <c r="A78" s="18" t="s">
        <v>147</v>
      </c>
      <c r="B78" s="20" t="s">
        <v>148</v>
      </c>
      <c r="C78" s="12" t="s">
        <v>98</v>
      </c>
      <c r="D78" s="12">
        <v>84.1</v>
      </c>
      <c r="E78" s="12"/>
      <c r="F78" s="12"/>
      <c r="G78" s="12"/>
      <c r="H78" s="12"/>
      <c r="I78" s="12"/>
      <c r="J78" s="12"/>
      <c r="K78" s="12"/>
      <c r="L78" s="12"/>
    </row>
    <row r="79" spans="1:12" s="2" customFormat="1" ht="10.5">
      <c r="A79" s="18" t="s">
        <v>149</v>
      </c>
      <c r="B79" s="26" t="s">
        <v>150</v>
      </c>
      <c r="C79" s="12" t="s">
        <v>98</v>
      </c>
      <c r="D79" s="12"/>
      <c r="E79" s="12"/>
      <c r="F79" s="12"/>
      <c r="G79" s="12"/>
      <c r="H79" s="12"/>
      <c r="I79" s="12"/>
      <c r="J79" s="12"/>
      <c r="K79" s="12"/>
      <c r="L79" s="12"/>
    </row>
    <row r="80" spans="1:12" s="2" customFormat="1" ht="10.5">
      <c r="A80" s="18" t="s">
        <v>151</v>
      </c>
      <c r="B80" s="27" t="s">
        <v>152</v>
      </c>
      <c r="C80" s="12" t="s">
        <v>98</v>
      </c>
      <c r="D80" s="12"/>
      <c r="E80" s="12"/>
      <c r="F80" s="12"/>
      <c r="G80" s="12"/>
      <c r="H80" s="12"/>
      <c r="I80" s="12"/>
      <c r="J80" s="12"/>
      <c r="K80" s="12"/>
      <c r="L80" s="12"/>
    </row>
    <row r="81" spans="1:12" s="2" customFormat="1" ht="10.5">
      <c r="A81" s="18" t="s">
        <v>153</v>
      </c>
      <c r="B81" s="26" t="s">
        <v>154</v>
      </c>
      <c r="C81" s="12" t="s">
        <v>98</v>
      </c>
      <c r="D81" s="12">
        <v>2534.6999999999998</v>
      </c>
      <c r="E81" s="12"/>
      <c r="F81" s="12"/>
      <c r="G81" s="12"/>
      <c r="H81" s="12"/>
      <c r="I81" s="12"/>
      <c r="J81" s="12"/>
      <c r="K81" s="12"/>
      <c r="L81" s="12"/>
    </row>
    <row r="82" spans="1:12" s="2" customFormat="1" ht="10.5">
      <c r="A82" s="18" t="s">
        <v>155</v>
      </c>
      <c r="B82" s="26" t="s">
        <v>156</v>
      </c>
      <c r="C82" s="12" t="s">
        <v>98</v>
      </c>
      <c r="D82" s="12">
        <v>29.04</v>
      </c>
      <c r="E82" s="12">
        <v>104</v>
      </c>
      <c r="F82" s="12">
        <v>205</v>
      </c>
      <c r="G82" s="12">
        <v>106</v>
      </c>
      <c r="H82" s="12">
        <v>106</v>
      </c>
      <c r="I82" s="12">
        <v>106</v>
      </c>
      <c r="J82" s="38">
        <v>106</v>
      </c>
      <c r="K82" s="38">
        <v>106</v>
      </c>
      <c r="L82" s="38">
        <v>106</v>
      </c>
    </row>
    <row r="83" spans="1:12" s="2" customFormat="1" ht="10.5">
      <c r="A83" s="18" t="s">
        <v>157</v>
      </c>
      <c r="B83" s="27" t="s">
        <v>158</v>
      </c>
      <c r="C83" s="12" t="s">
        <v>98</v>
      </c>
      <c r="D83" s="12"/>
      <c r="E83" s="12"/>
      <c r="F83" s="12"/>
      <c r="G83" s="12"/>
      <c r="H83" s="12"/>
      <c r="I83" s="12"/>
      <c r="J83" s="38"/>
      <c r="K83" s="38"/>
      <c r="L83" s="38"/>
    </row>
    <row r="84" spans="1:12" s="2" customFormat="1" ht="10.5">
      <c r="A84" s="18" t="s">
        <v>159</v>
      </c>
      <c r="B84" s="27" t="s">
        <v>160</v>
      </c>
      <c r="C84" s="12" t="s">
        <v>98</v>
      </c>
      <c r="D84" s="12">
        <v>29.04</v>
      </c>
      <c r="E84" s="12">
        <v>104</v>
      </c>
      <c r="F84" s="12">
        <v>205</v>
      </c>
      <c r="G84" s="12">
        <v>106</v>
      </c>
      <c r="H84" s="12">
        <v>106</v>
      </c>
      <c r="I84" s="12">
        <v>106</v>
      </c>
      <c r="J84" s="38">
        <v>106</v>
      </c>
      <c r="K84" s="38">
        <v>106</v>
      </c>
      <c r="L84" s="38">
        <v>106</v>
      </c>
    </row>
    <row r="85" spans="1:12" s="2" customFormat="1" ht="10.5">
      <c r="A85" s="18" t="s">
        <v>161</v>
      </c>
      <c r="B85" s="27" t="s">
        <v>162</v>
      </c>
      <c r="C85" s="12" t="s">
        <v>98</v>
      </c>
      <c r="D85" s="12"/>
      <c r="E85" s="12"/>
      <c r="F85" s="12"/>
      <c r="G85" s="12"/>
      <c r="H85" s="12"/>
      <c r="I85" s="12"/>
      <c r="J85" s="12"/>
      <c r="K85" s="12"/>
      <c r="L85" s="12"/>
    </row>
    <row r="86" spans="1:12" s="2" customFormat="1" ht="10.5">
      <c r="A86" s="18" t="s">
        <v>163</v>
      </c>
      <c r="B86" s="26" t="s">
        <v>164</v>
      </c>
      <c r="C86" s="12" t="s">
        <v>98</v>
      </c>
      <c r="D86" s="12">
        <v>0.3</v>
      </c>
      <c r="E86" s="12">
        <v>0.3</v>
      </c>
      <c r="F86" s="12">
        <v>0.3</v>
      </c>
      <c r="G86" s="12"/>
      <c r="H86" s="12"/>
      <c r="I86" s="12"/>
      <c r="J86" s="12"/>
      <c r="K86" s="12"/>
      <c r="L86" s="12"/>
    </row>
    <row r="87" spans="1:12" s="2" customFormat="1" ht="10.5" customHeight="1">
      <c r="A87" s="18"/>
      <c r="B87" s="25" t="s">
        <v>165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s="2" customFormat="1" ht="21" customHeight="1">
      <c r="A88" s="18" t="s">
        <v>166</v>
      </c>
      <c r="B88" s="23" t="s">
        <v>167</v>
      </c>
      <c r="C88" s="12" t="s">
        <v>39</v>
      </c>
      <c r="D88" s="12">
        <v>883.2</v>
      </c>
      <c r="E88" s="12">
        <v>1007.4</v>
      </c>
      <c r="F88" s="12">
        <v>1307.5999999999999</v>
      </c>
      <c r="G88" s="12">
        <v>1074</v>
      </c>
      <c r="H88" s="12">
        <v>920.8</v>
      </c>
      <c r="I88" s="12">
        <v>905.8</v>
      </c>
      <c r="J88" s="12">
        <v>910.1</v>
      </c>
      <c r="K88" s="12">
        <v>913.8</v>
      </c>
      <c r="L88" s="12">
        <v>917.6</v>
      </c>
    </row>
    <row r="89" spans="1:12" s="2" customFormat="1" ht="10.5">
      <c r="A89" s="18" t="s">
        <v>168</v>
      </c>
      <c r="B89" s="24" t="s">
        <v>169</v>
      </c>
      <c r="C89" s="12" t="s">
        <v>39</v>
      </c>
      <c r="D89" s="12">
        <v>395.1</v>
      </c>
      <c r="E89" s="12">
        <v>412.8</v>
      </c>
      <c r="F89" s="12">
        <v>425.2</v>
      </c>
      <c r="G89" s="12">
        <v>392.7</v>
      </c>
      <c r="H89" s="12">
        <v>399.5</v>
      </c>
      <c r="I89" s="12">
        <v>384.5</v>
      </c>
      <c r="J89" s="12">
        <v>388.8</v>
      </c>
      <c r="K89" s="12">
        <v>392.5</v>
      </c>
      <c r="L89" s="12">
        <v>396.3</v>
      </c>
    </row>
    <row r="90" spans="1:12" s="2" customFormat="1" ht="21" customHeight="1">
      <c r="A90" s="18" t="s">
        <v>170</v>
      </c>
      <c r="B90" s="23" t="s">
        <v>171</v>
      </c>
      <c r="C90" s="12" t="s">
        <v>39</v>
      </c>
      <c r="D90" s="12">
        <v>311.7</v>
      </c>
      <c r="E90" s="12">
        <v>367.4</v>
      </c>
      <c r="F90" s="12">
        <v>378.7</v>
      </c>
      <c r="G90" s="12">
        <v>347.7</v>
      </c>
      <c r="H90" s="12">
        <v>352.9</v>
      </c>
      <c r="I90" s="12">
        <v>343.5</v>
      </c>
      <c r="J90" s="12">
        <v>348.1</v>
      </c>
      <c r="K90" s="12">
        <v>351.5</v>
      </c>
      <c r="L90" s="12">
        <v>355.6</v>
      </c>
    </row>
    <row r="91" spans="1:12" s="2" customFormat="1" ht="10.5">
      <c r="A91" s="18" t="s">
        <v>172</v>
      </c>
      <c r="B91" s="26" t="s">
        <v>173</v>
      </c>
      <c r="C91" s="12" t="s">
        <v>39</v>
      </c>
      <c r="D91" s="12"/>
      <c r="E91" s="12"/>
      <c r="F91" s="12"/>
      <c r="G91" s="12"/>
      <c r="H91" s="12"/>
      <c r="I91" s="12"/>
      <c r="J91" s="12"/>
      <c r="K91" s="12"/>
      <c r="L91" s="12"/>
    </row>
    <row r="92" spans="1:12" s="2" customFormat="1" ht="10.5">
      <c r="A92" s="18" t="s">
        <v>174</v>
      </c>
      <c r="B92" s="26" t="s">
        <v>175</v>
      </c>
      <c r="C92" s="12" t="s">
        <v>39</v>
      </c>
      <c r="D92" s="12">
        <v>246.4</v>
      </c>
      <c r="E92" s="12">
        <v>263.5</v>
      </c>
      <c r="F92" s="12">
        <v>299.2</v>
      </c>
      <c r="G92" s="12">
        <v>251.5</v>
      </c>
      <c r="H92" s="12">
        <v>252.9</v>
      </c>
      <c r="I92" s="12">
        <v>247.3</v>
      </c>
      <c r="J92" s="12">
        <v>248.7</v>
      </c>
      <c r="K92" s="12">
        <v>254.7</v>
      </c>
      <c r="L92" s="12">
        <v>256.10000000000002</v>
      </c>
    </row>
    <row r="93" spans="1:12" s="2" customFormat="1" ht="10.5">
      <c r="A93" s="18" t="s">
        <v>176</v>
      </c>
      <c r="B93" s="26" t="s">
        <v>177</v>
      </c>
      <c r="C93" s="12" t="s">
        <v>39</v>
      </c>
      <c r="D93" s="12"/>
      <c r="E93" s="12"/>
      <c r="F93" s="12"/>
      <c r="G93" s="12"/>
      <c r="H93" s="12"/>
      <c r="I93" s="12"/>
      <c r="J93" s="12"/>
      <c r="K93" s="12"/>
      <c r="L93" s="12"/>
    </row>
    <row r="94" spans="1:12" s="2" customFormat="1" ht="10.5">
      <c r="A94" s="18" t="s">
        <v>178</v>
      </c>
      <c r="B94" s="26" t="s">
        <v>179</v>
      </c>
      <c r="C94" s="12" t="s">
        <v>39</v>
      </c>
      <c r="D94" s="12">
        <v>19.399999999999999</v>
      </c>
      <c r="E94" s="12">
        <v>22.5</v>
      </c>
      <c r="F94" s="12">
        <v>21.6</v>
      </c>
      <c r="G94" s="12">
        <v>19.399999999999999</v>
      </c>
      <c r="H94" s="12">
        <v>20.5</v>
      </c>
      <c r="I94" s="12">
        <v>19.399999999999999</v>
      </c>
      <c r="J94" s="12">
        <v>20.5</v>
      </c>
      <c r="K94" s="12">
        <v>19.399999999999999</v>
      </c>
      <c r="L94" s="12">
        <v>20.5</v>
      </c>
    </row>
    <row r="95" spans="1:12" s="2" customFormat="1" ht="21">
      <c r="A95" s="18" t="s">
        <v>180</v>
      </c>
      <c r="B95" s="28" t="s">
        <v>181</v>
      </c>
      <c r="C95" s="29" t="s">
        <v>39</v>
      </c>
      <c r="D95" s="29"/>
      <c r="E95" s="29"/>
      <c r="F95" s="29"/>
      <c r="G95" s="29"/>
      <c r="H95" s="29"/>
      <c r="I95" s="29"/>
      <c r="J95" s="29"/>
      <c r="K95" s="29"/>
      <c r="L95" s="29"/>
    </row>
    <row r="96" spans="1:12" s="2" customFormat="1" ht="10.5">
      <c r="A96" s="18" t="s">
        <v>182</v>
      </c>
      <c r="B96" s="26" t="s">
        <v>183</v>
      </c>
      <c r="C96" s="12" t="s">
        <v>39</v>
      </c>
      <c r="D96" s="12">
        <v>5</v>
      </c>
      <c r="E96" s="12">
        <v>5.2</v>
      </c>
      <c r="F96" s="12">
        <v>4.5999999999999996</v>
      </c>
      <c r="G96" s="12">
        <v>4.5999999999999996</v>
      </c>
      <c r="H96" s="12">
        <v>4.7</v>
      </c>
      <c r="I96" s="12">
        <v>4.5999999999999996</v>
      </c>
      <c r="J96" s="12">
        <v>4.7</v>
      </c>
      <c r="K96" s="12">
        <v>4.7</v>
      </c>
      <c r="L96" s="12">
        <v>4.8</v>
      </c>
    </row>
    <row r="97" spans="1:12" s="2" customFormat="1" ht="10.5">
      <c r="A97" s="18" t="s">
        <v>184</v>
      </c>
      <c r="B97" s="26" t="s">
        <v>185</v>
      </c>
      <c r="C97" s="12" t="s">
        <v>39</v>
      </c>
      <c r="D97" s="12"/>
      <c r="E97" s="12"/>
      <c r="F97" s="12"/>
      <c r="G97" s="12"/>
      <c r="H97" s="12"/>
      <c r="I97" s="12"/>
      <c r="J97" s="12"/>
      <c r="K97" s="12"/>
      <c r="L97" s="12"/>
    </row>
    <row r="98" spans="1:12" s="2" customFormat="1" ht="10.5">
      <c r="A98" s="18" t="s">
        <v>186</v>
      </c>
      <c r="B98" s="26" t="s">
        <v>187</v>
      </c>
      <c r="C98" s="12" t="s">
        <v>39</v>
      </c>
      <c r="D98" s="12"/>
      <c r="E98" s="12"/>
      <c r="F98" s="12"/>
      <c r="G98" s="12"/>
      <c r="H98" s="12"/>
      <c r="I98" s="12"/>
      <c r="J98" s="12"/>
      <c r="K98" s="12"/>
      <c r="L98" s="12"/>
    </row>
    <row r="99" spans="1:12" s="2" customFormat="1" ht="10.5">
      <c r="A99" s="18" t="s">
        <v>188</v>
      </c>
      <c r="B99" s="26" t="s">
        <v>189</v>
      </c>
      <c r="C99" s="12" t="s">
        <v>39</v>
      </c>
      <c r="D99" s="12"/>
      <c r="E99" s="12"/>
      <c r="F99" s="12"/>
      <c r="G99" s="12"/>
      <c r="H99" s="12"/>
      <c r="I99" s="12"/>
      <c r="J99" s="12"/>
      <c r="K99" s="12"/>
      <c r="L99" s="12"/>
    </row>
    <row r="100" spans="1:12" s="2" customFormat="1" ht="10.5">
      <c r="A100" s="18" t="s">
        <v>190</v>
      </c>
      <c r="B100" s="26" t="s">
        <v>191</v>
      </c>
      <c r="C100" s="12" t="s">
        <v>39</v>
      </c>
      <c r="D100" s="12">
        <v>30.4</v>
      </c>
      <c r="E100" s="12">
        <v>64.2</v>
      </c>
      <c r="F100" s="12">
        <v>43.1</v>
      </c>
      <c r="G100" s="12">
        <v>37.5</v>
      </c>
      <c r="H100" s="12">
        <v>38.200000000000003</v>
      </c>
      <c r="I100" s="12">
        <v>37.5</v>
      </c>
      <c r="J100" s="12">
        <v>38.4</v>
      </c>
      <c r="K100" s="12">
        <v>37.5</v>
      </c>
      <c r="L100" s="12">
        <v>38.5</v>
      </c>
    </row>
    <row r="101" spans="1:12" s="2" customFormat="1" ht="10.5">
      <c r="A101" s="18" t="s">
        <v>192</v>
      </c>
      <c r="B101" s="24" t="s">
        <v>193</v>
      </c>
      <c r="C101" s="12" t="s">
        <v>39</v>
      </c>
      <c r="D101" s="12">
        <v>83.4</v>
      </c>
      <c r="E101" s="12">
        <v>45.4</v>
      </c>
      <c r="F101" s="12">
        <v>46.5</v>
      </c>
      <c r="G101" s="12">
        <v>45</v>
      </c>
      <c r="H101" s="12">
        <v>46.6</v>
      </c>
      <c r="I101" s="12">
        <v>41</v>
      </c>
      <c r="J101" s="12">
        <v>40.700000000000003</v>
      </c>
      <c r="K101" s="12">
        <v>41</v>
      </c>
      <c r="L101" s="12">
        <v>40.700000000000003</v>
      </c>
    </row>
    <row r="102" spans="1:12" s="2" customFormat="1" ht="10.5">
      <c r="A102" s="18" t="s">
        <v>194</v>
      </c>
      <c r="B102" s="24" t="s">
        <v>195</v>
      </c>
      <c r="C102" s="12" t="s">
        <v>39</v>
      </c>
      <c r="D102" s="12">
        <v>488.1</v>
      </c>
      <c r="E102" s="12">
        <v>594.6</v>
      </c>
      <c r="F102" s="12">
        <v>882.4</v>
      </c>
      <c r="G102" s="12">
        <v>681.3</v>
      </c>
      <c r="H102" s="12">
        <v>521.29999999999995</v>
      </c>
      <c r="I102" s="12">
        <v>521.29999999999995</v>
      </c>
      <c r="J102" s="36">
        <v>521.29999999999995</v>
      </c>
      <c r="K102" s="36">
        <v>521.29999999999995</v>
      </c>
      <c r="L102" s="36">
        <v>521.29999999999995</v>
      </c>
    </row>
    <row r="103" spans="1:12" s="2" customFormat="1" ht="10.5">
      <c r="A103" s="18" t="s">
        <v>196</v>
      </c>
      <c r="B103" s="26" t="s">
        <v>197</v>
      </c>
      <c r="C103" s="12" t="s">
        <v>39</v>
      </c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s="2" customFormat="1" ht="10.5">
      <c r="A104" s="18" t="s">
        <v>198</v>
      </c>
      <c r="B104" s="26" t="s">
        <v>199</v>
      </c>
      <c r="C104" s="12" t="s">
        <v>39</v>
      </c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s="2" customFormat="1" ht="10.5">
      <c r="A105" s="18" t="s">
        <v>200</v>
      </c>
      <c r="B105" s="26" t="s">
        <v>201</v>
      </c>
      <c r="C105" s="12" t="s">
        <v>39</v>
      </c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s="2" customFormat="1" ht="10.5">
      <c r="A106" s="18" t="s">
        <v>202</v>
      </c>
      <c r="B106" s="26" t="s">
        <v>203</v>
      </c>
      <c r="C106" s="12" t="s">
        <v>39</v>
      </c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1:12" s="2" customFormat="1" ht="21" customHeight="1">
      <c r="A107" s="18" t="s">
        <v>204</v>
      </c>
      <c r="B107" s="23" t="s">
        <v>205</v>
      </c>
      <c r="C107" s="12" t="s">
        <v>39</v>
      </c>
      <c r="D107" s="12">
        <v>1018.1</v>
      </c>
      <c r="E107" s="12">
        <v>1002.3</v>
      </c>
      <c r="F107" s="12">
        <v>1356.5</v>
      </c>
      <c r="G107" s="12">
        <v>1074</v>
      </c>
      <c r="H107" s="12">
        <v>920.8</v>
      </c>
      <c r="I107" s="12">
        <v>905.8</v>
      </c>
      <c r="J107" s="12">
        <v>910.1</v>
      </c>
      <c r="K107" s="12">
        <v>913.8</v>
      </c>
      <c r="L107" s="12">
        <v>917.6</v>
      </c>
    </row>
    <row r="108" spans="1:12" s="2" customFormat="1" ht="10.5">
      <c r="A108" s="18" t="s">
        <v>206</v>
      </c>
      <c r="B108" s="26" t="s">
        <v>207</v>
      </c>
      <c r="C108" s="12" t="s">
        <v>39</v>
      </c>
      <c r="D108" s="12">
        <v>148</v>
      </c>
      <c r="E108" s="12">
        <v>134.80000000000001</v>
      </c>
      <c r="F108" s="12">
        <v>152.5</v>
      </c>
      <c r="G108" s="12">
        <v>140.69999999999999</v>
      </c>
      <c r="H108" s="12">
        <v>140.69999999999999</v>
      </c>
      <c r="I108" s="12">
        <v>138.5</v>
      </c>
      <c r="J108" s="12">
        <v>138.69999999999999</v>
      </c>
      <c r="K108" s="12">
        <v>140.5</v>
      </c>
      <c r="L108" s="12">
        <v>140.69999999999999</v>
      </c>
    </row>
    <row r="109" spans="1:12" s="2" customFormat="1" ht="10.5">
      <c r="A109" s="18" t="s">
        <v>208</v>
      </c>
      <c r="B109" s="26" t="s">
        <v>209</v>
      </c>
      <c r="C109" s="12" t="s">
        <v>39</v>
      </c>
      <c r="D109" s="12">
        <v>1.5</v>
      </c>
      <c r="E109" s="12">
        <v>1.7</v>
      </c>
      <c r="F109" s="12">
        <v>1.9</v>
      </c>
      <c r="G109" s="36">
        <v>1.9</v>
      </c>
      <c r="H109" s="36">
        <v>1.9</v>
      </c>
      <c r="I109" s="36">
        <v>1.9</v>
      </c>
      <c r="J109" s="36">
        <v>1.9</v>
      </c>
      <c r="K109" s="36">
        <v>1.9</v>
      </c>
      <c r="L109" s="36">
        <v>1.9</v>
      </c>
    </row>
    <row r="110" spans="1:12" s="2" customFormat="1" ht="10.5" customHeight="1">
      <c r="A110" s="18" t="s">
        <v>210</v>
      </c>
      <c r="B110" s="28" t="s">
        <v>211</v>
      </c>
      <c r="C110" s="29" t="s">
        <v>39</v>
      </c>
      <c r="D110" s="29">
        <v>14.9</v>
      </c>
      <c r="E110" s="29">
        <v>2.7</v>
      </c>
      <c r="F110" s="29">
        <v>10</v>
      </c>
      <c r="G110" s="29">
        <v>0.9</v>
      </c>
      <c r="H110" s="37">
        <v>0.9</v>
      </c>
      <c r="I110" s="37">
        <v>0.9</v>
      </c>
      <c r="J110" s="37">
        <v>0.9</v>
      </c>
      <c r="K110" s="37">
        <v>0.9</v>
      </c>
      <c r="L110" s="37">
        <v>0.9</v>
      </c>
    </row>
    <row r="111" spans="1:12" s="2" customFormat="1" ht="10.5">
      <c r="A111" s="18" t="s">
        <v>212</v>
      </c>
      <c r="B111" s="26" t="s">
        <v>213</v>
      </c>
      <c r="C111" s="12" t="s">
        <v>39</v>
      </c>
      <c r="D111" s="12">
        <v>50.5</v>
      </c>
      <c r="E111" s="12">
        <v>33.299999999999997</v>
      </c>
      <c r="F111" s="12">
        <v>43.6</v>
      </c>
      <c r="G111" s="12">
        <v>24.3</v>
      </c>
      <c r="H111" s="12">
        <v>24.3</v>
      </c>
      <c r="I111" s="36">
        <v>24.3</v>
      </c>
      <c r="J111" s="36">
        <v>24.3</v>
      </c>
      <c r="K111" s="36">
        <v>24.3</v>
      </c>
      <c r="L111" s="36">
        <v>24.3</v>
      </c>
    </row>
    <row r="112" spans="1:12" s="2" customFormat="1" ht="10.5">
      <c r="A112" s="18" t="s">
        <v>214</v>
      </c>
      <c r="B112" s="26" t="s">
        <v>215</v>
      </c>
      <c r="C112" s="12" t="s">
        <v>39</v>
      </c>
      <c r="D112" s="12">
        <v>43.7</v>
      </c>
      <c r="E112" s="12">
        <v>57.6</v>
      </c>
      <c r="F112" s="12">
        <v>115.8</v>
      </c>
      <c r="G112" s="12">
        <v>16.8</v>
      </c>
      <c r="H112" s="12">
        <v>16.8</v>
      </c>
      <c r="I112" s="12">
        <v>14.8</v>
      </c>
      <c r="J112" s="12">
        <v>16.8</v>
      </c>
      <c r="K112" s="36">
        <v>16.8</v>
      </c>
      <c r="L112" s="36">
        <v>16.8</v>
      </c>
    </row>
    <row r="113" spans="1:12" s="2" customFormat="1" ht="10.5">
      <c r="A113" s="18" t="s">
        <v>216</v>
      </c>
      <c r="B113" s="26" t="s">
        <v>217</v>
      </c>
      <c r="C113" s="12" t="s">
        <v>39</v>
      </c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1:12" s="2" customFormat="1" ht="10.5">
      <c r="A114" s="18" t="s">
        <v>218</v>
      </c>
      <c r="B114" s="26" t="s">
        <v>219</v>
      </c>
      <c r="C114" s="12" t="s">
        <v>39</v>
      </c>
      <c r="D114" s="12">
        <v>655.5</v>
      </c>
      <c r="E114" s="12">
        <v>635.1</v>
      </c>
      <c r="F114" s="12">
        <v>824.7</v>
      </c>
      <c r="G114" s="12">
        <v>732.9</v>
      </c>
      <c r="H114" s="12">
        <v>579.70000000000005</v>
      </c>
      <c r="I114" s="12">
        <v>568.9</v>
      </c>
      <c r="J114" s="12">
        <v>571</v>
      </c>
      <c r="K114" s="12">
        <v>572.9</v>
      </c>
      <c r="L114" s="12">
        <v>576.5</v>
      </c>
    </row>
    <row r="115" spans="1:12" s="2" customFormat="1" ht="10.5">
      <c r="A115" s="18" t="s">
        <v>220</v>
      </c>
      <c r="B115" s="26" t="s">
        <v>221</v>
      </c>
      <c r="C115" s="12" t="s">
        <v>39</v>
      </c>
      <c r="D115" s="12">
        <v>76.900000000000006</v>
      </c>
      <c r="E115" s="12">
        <v>80.900000000000006</v>
      </c>
      <c r="F115" s="12">
        <v>70.2</v>
      </c>
      <c r="G115" s="36">
        <v>70.2</v>
      </c>
      <c r="H115" s="36">
        <v>70.2</v>
      </c>
      <c r="I115" s="36">
        <v>70.2</v>
      </c>
      <c r="J115" s="36">
        <v>70.2</v>
      </c>
      <c r="K115" s="36">
        <v>70.2</v>
      </c>
      <c r="L115" s="36">
        <v>70.2</v>
      </c>
    </row>
    <row r="116" spans="1:12" s="2" customFormat="1" ht="10.5">
      <c r="A116" s="18" t="s">
        <v>222</v>
      </c>
      <c r="B116" s="26" t="s">
        <v>223</v>
      </c>
      <c r="C116" s="12" t="s">
        <v>39</v>
      </c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1:12" s="2" customFormat="1" ht="10.5">
      <c r="A117" s="18" t="s">
        <v>224</v>
      </c>
      <c r="B117" s="26" t="s">
        <v>225</v>
      </c>
      <c r="C117" s="12" t="s">
        <v>39</v>
      </c>
      <c r="D117" s="12">
        <v>16.600000000000001</v>
      </c>
      <c r="E117" s="12">
        <v>46.3</v>
      </c>
      <c r="F117" s="39">
        <v>83</v>
      </c>
      <c r="G117" s="39">
        <v>83</v>
      </c>
      <c r="H117" s="39">
        <v>83</v>
      </c>
      <c r="I117" s="39">
        <v>83</v>
      </c>
      <c r="J117" s="39">
        <v>83</v>
      </c>
      <c r="K117" s="39">
        <v>83</v>
      </c>
      <c r="L117" s="39">
        <v>83</v>
      </c>
    </row>
    <row r="118" spans="1:12" s="2" customFormat="1" ht="10.5">
      <c r="A118" s="18" t="s">
        <v>226</v>
      </c>
      <c r="B118" s="26" t="s">
        <v>227</v>
      </c>
      <c r="C118" s="12" t="s">
        <v>39</v>
      </c>
      <c r="D118" s="12">
        <v>7.8</v>
      </c>
      <c r="E118" s="12">
        <v>7.3</v>
      </c>
      <c r="F118" s="39">
        <v>38.9</v>
      </c>
      <c r="G118" s="39">
        <v>1</v>
      </c>
      <c r="H118" s="39">
        <v>1</v>
      </c>
      <c r="I118" s="39">
        <v>1</v>
      </c>
      <c r="J118" s="39">
        <v>1</v>
      </c>
      <c r="K118" s="39">
        <v>1</v>
      </c>
      <c r="L118" s="39">
        <v>1</v>
      </c>
    </row>
    <row r="119" spans="1:12" s="2" customFormat="1" ht="10.5">
      <c r="A119" s="18" t="s">
        <v>228</v>
      </c>
      <c r="B119" s="26" t="s">
        <v>229</v>
      </c>
      <c r="C119" s="12" t="s">
        <v>39</v>
      </c>
      <c r="D119" s="12">
        <v>2.7</v>
      </c>
      <c r="E119" s="12">
        <v>2.6</v>
      </c>
      <c r="F119" s="12">
        <v>2.2999999999999998</v>
      </c>
      <c r="G119" s="12">
        <v>2.2999999999999998</v>
      </c>
      <c r="H119" s="36">
        <v>2.2999999999999998</v>
      </c>
      <c r="I119" s="36">
        <v>2.2999999999999998</v>
      </c>
      <c r="J119" s="36">
        <v>2.2999999999999998</v>
      </c>
      <c r="K119" s="36">
        <v>2.2999999999999998</v>
      </c>
      <c r="L119" s="36">
        <v>2.2999999999999998</v>
      </c>
    </row>
    <row r="120" spans="1:12" s="2" customFormat="1" ht="10.5">
      <c r="A120" s="18" t="s">
        <v>230</v>
      </c>
      <c r="B120" s="26" t="s">
        <v>231</v>
      </c>
      <c r="C120" s="12" t="s">
        <v>39</v>
      </c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1:12" s="2" customFormat="1" ht="21" customHeight="1">
      <c r="A121" s="18" t="s">
        <v>232</v>
      </c>
      <c r="B121" s="23" t="s">
        <v>233</v>
      </c>
      <c r="C121" s="12" t="s">
        <v>39</v>
      </c>
      <c r="D121" s="12">
        <v>-134.9</v>
      </c>
      <c r="E121" s="12">
        <v>5.0999999999999996</v>
      </c>
      <c r="F121" s="12">
        <v>-48.9</v>
      </c>
      <c r="G121" s="39">
        <v>0</v>
      </c>
      <c r="H121" s="39">
        <v>0</v>
      </c>
      <c r="I121" s="39">
        <v>0</v>
      </c>
      <c r="J121" s="39">
        <v>0</v>
      </c>
      <c r="K121" s="39">
        <v>0</v>
      </c>
      <c r="L121" s="39">
        <v>0</v>
      </c>
    </row>
    <row r="122" spans="1:12" s="2" customFormat="1" ht="10.5">
      <c r="A122" s="18" t="s">
        <v>234</v>
      </c>
      <c r="B122" s="20" t="s">
        <v>235</v>
      </c>
      <c r="C122" s="12" t="s">
        <v>39</v>
      </c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1:12" s="2" customFormat="1" ht="21">
      <c r="A123" s="18" t="s">
        <v>236</v>
      </c>
      <c r="B123" s="21" t="s">
        <v>237</v>
      </c>
      <c r="C123" s="12" t="s">
        <v>39</v>
      </c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1:12" s="2" customFormat="1" ht="10.5">
      <c r="A124" s="18"/>
      <c r="B124" s="19" t="s">
        <v>238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 s="2" customFormat="1" ht="10.5">
      <c r="A125" s="18" t="s">
        <v>239</v>
      </c>
      <c r="B125" s="20" t="s">
        <v>240</v>
      </c>
      <c r="C125" s="12" t="s">
        <v>86</v>
      </c>
      <c r="D125" s="12">
        <v>98.5</v>
      </c>
      <c r="E125" s="12">
        <v>99.7</v>
      </c>
      <c r="F125" s="12">
        <v>99.5</v>
      </c>
      <c r="G125" s="12">
        <v>99.5</v>
      </c>
      <c r="H125" s="12">
        <v>99</v>
      </c>
      <c r="I125" s="12">
        <v>99.3</v>
      </c>
      <c r="J125" s="12">
        <v>99.5</v>
      </c>
      <c r="K125" s="12">
        <v>99.5</v>
      </c>
      <c r="L125" s="12">
        <v>99.7</v>
      </c>
    </row>
    <row r="126" spans="1:12" s="2" customFormat="1" ht="30.95" customHeight="1">
      <c r="A126" s="18" t="s">
        <v>241</v>
      </c>
      <c r="B126" s="21" t="s">
        <v>242</v>
      </c>
      <c r="C126" s="12" t="s">
        <v>243</v>
      </c>
      <c r="D126" s="41">
        <v>12454</v>
      </c>
      <c r="E126" s="41">
        <v>13270</v>
      </c>
      <c r="F126" s="41">
        <v>14113</v>
      </c>
      <c r="G126" s="41">
        <v>14363</v>
      </c>
      <c r="H126" s="41">
        <v>14363</v>
      </c>
      <c r="I126" s="41">
        <v>14560</v>
      </c>
      <c r="J126" s="41">
        <v>14560</v>
      </c>
      <c r="K126" s="41">
        <v>14880</v>
      </c>
      <c r="L126" s="41">
        <v>14880</v>
      </c>
    </row>
    <row r="127" spans="1:12" s="2" customFormat="1" ht="10.5">
      <c r="A127" s="18" t="s">
        <v>244</v>
      </c>
      <c r="B127" s="26" t="s">
        <v>245</v>
      </c>
      <c r="C127" s="12" t="s">
        <v>243</v>
      </c>
      <c r="D127" s="36">
        <v>13126</v>
      </c>
      <c r="E127" s="36">
        <v>14044</v>
      </c>
      <c r="F127" s="36">
        <v>14929</v>
      </c>
      <c r="G127" s="41">
        <v>15179</v>
      </c>
      <c r="H127" s="41">
        <v>15179</v>
      </c>
      <c r="I127" s="41">
        <v>15409</v>
      </c>
      <c r="J127" s="41">
        <v>15409</v>
      </c>
      <c r="K127" s="41">
        <v>15750</v>
      </c>
      <c r="L127" s="41">
        <v>15750</v>
      </c>
    </row>
    <row r="128" spans="1:12" s="2" customFormat="1" ht="10.5">
      <c r="A128" s="18" t="s">
        <v>246</v>
      </c>
      <c r="B128" s="26" t="s">
        <v>247</v>
      </c>
      <c r="C128" s="12" t="s">
        <v>243</v>
      </c>
      <c r="D128" s="36">
        <v>9995</v>
      </c>
      <c r="E128" s="36">
        <v>10671</v>
      </c>
      <c r="F128" s="36">
        <v>11274</v>
      </c>
      <c r="G128" s="41">
        <v>11300</v>
      </c>
      <c r="H128" s="41">
        <v>11300</v>
      </c>
      <c r="I128" s="41">
        <v>11500</v>
      </c>
      <c r="J128" s="41">
        <v>11500</v>
      </c>
      <c r="K128" s="41">
        <v>11750</v>
      </c>
      <c r="L128" s="41">
        <v>11750</v>
      </c>
    </row>
    <row r="129" spans="1:12" s="2" customFormat="1" ht="10.5">
      <c r="A129" s="18" t="s">
        <v>248</v>
      </c>
      <c r="B129" s="26" t="s">
        <v>249</v>
      </c>
      <c r="C129" s="12" t="s">
        <v>243</v>
      </c>
      <c r="D129" s="36">
        <v>13634</v>
      </c>
      <c r="E129" s="36">
        <v>14568</v>
      </c>
      <c r="F129" s="36">
        <v>15509</v>
      </c>
      <c r="G129" s="41">
        <v>15700</v>
      </c>
      <c r="H129" s="41">
        <v>15700</v>
      </c>
      <c r="I129" s="41">
        <v>16010</v>
      </c>
      <c r="J129" s="41">
        <v>16010</v>
      </c>
      <c r="K129" s="41">
        <v>16380</v>
      </c>
      <c r="L129" s="41">
        <v>16380</v>
      </c>
    </row>
    <row r="130" spans="1:12" s="2" customFormat="1" ht="21" customHeight="1">
      <c r="A130" s="18" t="s">
        <v>250</v>
      </c>
      <c r="B130" s="21" t="s">
        <v>251</v>
      </c>
      <c r="C130" s="12" t="s">
        <v>143</v>
      </c>
      <c r="D130" s="12">
        <v>12.9</v>
      </c>
      <c r="E130" s="12">
        <v>13.5</v>
      </c>
      <c r="F130" s="12">
        <v>11.9</v>
      </c>
      <c r="G130" s="12">
        <v>11.9</v>
      </c>
      <c r="H130" s="12">
        <v>11.5</v>
      </c>
      <c r="I130" s="12">
        <v>11</v>
      </c>
      <c r="J130" s="12">
        <v>10.5</v>
      </c>
      <c r="K130" s="12">
        <v>10.199999999999999</v>
      </c>
      <c r="L130" s="12">
        <v>10</v>
      </c>
    </row>
    <row r="131" spans="1:12" s="2" customFormat="1" ht="10.5">
      <c r="A131" s="18"/>
      <c r="B131" s="19" t="s">
        <v>252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1:12" s="2" customFormat="1" ht="10.5">
      <c r="A132" s="18" t="s">
        <v>253</v>
      </c>
      <c r="B132" s="30" t="s">
        <v>254</v>
      </c>
      <c r="C132" s="31" t="s">
        <v>255</v>
      </c>
      <c r="D132" s="12">
        <v>20.3</v>
      </c>
      <c r="E132" s="36">
        <v>20.3</v>
      </c>
      <c r="F132" s="36">
        <v>20.3</v>
      </c>
      <c r="G132" s="36">
        <v>20.3</v>
      </c>
      <c r="H132" s="36">
        <v>20.3</v>
      </c>
      <c r="I132" s="36">
        <v>20.3</v>
      </c>
      <c r="J132" s="36">
        <v>20.3</v>
      </c>
      <c r="K132" s="36">
        <v>20.3</v>
      </c>
      <c r="L132" s="36">
        <v>20.3</v>
      </c>
    </row>
    <row r="133" spans="1:12" s="2" customFormat="1" ht="10.5">
      <c r="A133" s="18" t="s">
        <v>256</v>
      </c>
      <c r="B133" s="30" t="s">
        <v>257</v>
      </c>
      <c r="C133" s="31" t="s">
        <v>255</v>
      </c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1:12" s="2" customFormat="1" ht="10.5">
      <c r="A134" s="18" t="s">
        <v>258</v>
      </c>
      <c r="B134" s="26" t="s">
        <v>259</v>
      </c>
      <c r="C134" s="31" t="s">
        <v>255</v>
      </c>
      <c r="D134" s="38">
        <v>17.119</v>
      </c>
      <c r="E134" s="38">
        <v>17.077000000000002</v>
      </c>
      <c r="F134" s="38">
        <v>17.050999999999998</v>
      </c>
      <c r="G134" s="38">
        <v>17.062999999999999</v>
      </c>
      <c r="H134" s="38">
        <v>17.07</v>
      </c>
      <c r="I134" s="38">
        <v>17.067</v>
      </c>
      <c r="J134" s="38">
        <v>17.091999999999999</v>
      </c>
      <c r="K134" s="38">
        <v>17.09</v>
      </c>
      <c r="L134" s="38">
        <v>17.123999999999999</v>
      </c>
    </row>
    <row r="135" spans="1:12" s="2" customFormat="1" ht="10.5">
      <c r="A135" s="32" t="s">
        <v>260</v>
      </c>
      <c r="B135" s="26" t="s">
        <v>261</v>
      </c>
      <c r="C135" s="31" t="s">
        <v>255</v>
      </c>
      <c r="D135" s="12">
        <v>220</v>
      </c>
      <c r="E135" s="12">
        <v>200</v>
      </c>
      <c r="F135" s="12">
        <v>150</v>
      </c>
      <c r="G135" s="12">
        <v>150</v>
      </c>
      <c r="H135" s="12">
        <v>170</v>
      </c>
      <c r="I135" s="12">
        <v>150</v>
      </c>
      <c r="J135" s="12">
        <v>170</v>
      </c>
      <c r="K135" s="12">
        <v>150</v>
      </c>
      <c r="L135" s="12">
        <v>170</v>
      </c>
    </row>
    <row r="136" spans="1:12" s="2" customFormat="1" ht="19.5" customHeight="1">
      <c r="A136" s="32" t="s">
        <v>262</v>
      </c>
      <c r="B136" s="33" t="s">
        <v>263</v>
      </c>
      <c r="C136" s="31" t="s">
        <v>255</v>
      </c>
      <c r="D136" s="12">
        <v>2530</v>
      </c>
      <c r="E136" s="12">
        <v>2500</v>
      </c>
      <c r="F136" s="12">
        <v>2500</v>
      </c>
      <c r="G136" s="38">
        <v>2500</v>
      </c>
      <c r="H136" s="38">
        <v>2500</v>
      </c>
      <c r="I136" s="38">
        <v>2500</v>
      </c>
      <c r="J136" s="38">
        <v>2500</v>
      </c>
      <c r="K136" s="38">
        <v>2500</v>
      </c>
      <c r="L136" s="38">
        <v>2500</v>
      </c>
    </row>
    <row r="137" spans="1:12" s="2" customFormat="1" ht="10.5">
      <c r="A137" s="32" t="s">
        <v>264</v>
      </c>
      <c r="B137" s="27" t="s">
        <v>265</v>
      </c>
      <c r="C137" s="31" t="s">
        <v>255</v>
      </c>
      <c r="D137" s="12">
        <v>2330</v>
      </c>
      <c r="E137" s="12">
        <v>2300</v>
      </c>
      <c r="F137" s="38">
        <v>2300</v>
      </c>
      <c r="G137" s="38">
        <v>2300</v>
      </c>
      <c r="H137" s="38">
        <v>2300</v>
      </c>
      <c r="I137" s="38">
        <v>2300</v>
      </c>
      <c r="J137" s="38">
        <v>2300</v>
      </c>
      <c r="K137" s="38">
        <v>2300</v>
      </c>
      <c r="L137" s="38">
        <v>2300</v>
      </c>
    </row>
    <row r="138" spans="1:12" s="2" customFormat="1" ht="10.5">
      <c r="A138" s="32" t="s">
        <v>266</v>
      </c>
      <c r="B138" s="27" t="s">
        <v>267</v>
      </c>
      <c r="C138" s="31" t="s">
        <v>255</v>
      </c>
      <c r="D138" s="12">
        <v>200</v>
      </c>
      <c r="E138" s="38">
        <v>200</v>
      </c>
      <c r="F138" s="38">
        <v>200</v>
      </c>
      <c r="G138" s="38">
        <v>200</v>
      </c>
      <c r="H138" s="38">
        <v>200</v>
      </c>
      <c r="I138" s="38">
        <v>200</v>
      </c>
      <c r="J138" s="38">
        <v>200</v>
      </c>
      <c r="K138" s="38">
        <v>200</v>
      </c>
      <c r="L138" s="38">
        <v>200</v>
      </c>
    </row>
    <row r="139" spans="1:12" s="2" customFormat="1" ht="21">
      <c r="A139" s="32" t="s">
        <v>268</v>
      </c>
      <c r="B139" s="30" t="s">
        <v>269</v>
      </c>
      <c r="C139" s="31" t="s">
        <v>255</v>
      </c>
      <c r="D139" s="12">
        <v>10.5</v>
      </c>
      <c r="E139" s="36">
        <v>10.5</v>
      </c>
      <c r="F139" s="36">
        <v>10.5</v>
      </c>
      <c r="G139" s="36">
        <v>10.5</v>
      </c>
      <c r="H139" s="36">
        <v>10.5</v>
      </c>
      <c r="I139" s="36">
        <v>10.5</v>
      </c>
      <c r="J139" s="36">
        <v>10.5</v>
      </c>
      <c r="K139" s="36">
        <v>10.5</v>
      </c>
      <c r="L139" s="36">
        <v>10.5</v>
      </c>
    </row>
    <row r="140" spans="1:12" s="2" customFormat="1" ht="16.5" customHeight="1">
      <c r="A140" s="32" t="s">
        <v>270</v>
      </c>
      <c r="B140" s="33" t="s">
        <v>271</v>
      </c>
      <c r="C140" s="31" t="s">
        <v>255</v>
      </c>
      <c r="D140" s="12">
        <v>2.4809999999999999</v>
      </c>
      <c r="E140" s="38">
        <v>2.4809999999999999</v>
      </c>
      <c r="F140" s="38">
        <v>2.4809999999999999</v>
      </c>
      <c r="G140" s="38">
        <v>2.4809999999999999</v>
      </c>
      <c r="H140" s="38">
        <v>2.4809999999999999</v>
      </c>
      <c r="I140" s="38">
        <v>2.4809999999999999</v>
      </c>
      <c r="J140" s="38">
        <v>2.4809999999999999</v>
      </c>
      <c r="K140" s="38">
        <v>2.4809999999999999</v>
      </c>
      <c r="L140" s="38">
        <v>2.4809999999999999</v>
      </c>
    </row>
    <row r="141" spans="1:12" s="2" customFormat="1" ht="11.25" customHeight="1">
      <c r="A141" s="32" t="s">
        <v>272</v>
      </c>
      <c r="B141" s="33" t="s">
        <v>273</v>
      </c>
      <c r="C141" s="31" t="s">
        <v>255</v>
      </c>
      <c r="D141" s="12">
        <v>0.12</v>
      </c>
      <c r="E141" s="38">
        <v>0.12</v>
      </c>
      <c r="F141" s="38">
        <v>0.12</v>
      </c>
      <c r="G141" s="38">
        <v>0.12</v>
      </c>
      <c r="H141" s="38">
        <v>0.12</v>
      </c>
      <c r="I141" s="38">
        <v>0.12</v>
      </c>
      <c r="J141" s="38">
        <v>0.12</v>
      </c>
      <c r="K141" s="38">
        <v>0.12</v>
      </c>
      <c r="L141" s="38">
        <v>0.12</v>
      </c>
    </row>
    <row r="142" spans="1:12" s="2" customFormat="1" ht="10.5">
      <c r="A142" s="32" t="s">
        <v>274</v>
      </c>
      <c r="B142" s="33" t="s">
        <v>275</v>
      </c>
      <c r="C142" s="31" t="s">
        <v>255</v>
      </c>
      <c r="D142" s="12">
        <v>0.25</v>
      </c>
      <c r="E142" s="38">
        <v>0.25</v>
      </c>
      <c r="F142" s="38">
        <v>0.25</v>
      </c>
      <c r="G142" s="38">
        <v>0.25</v>
      </c>
      <c r="H142" s="38">
        <v>0.25</v>
      </c>
      <c r="I142" s="38">
        <v>0.25</v>
      </c>
      <c r="J142" s="38">
        <v>0.25</v>
      </c>
      <c r="K142" s="38">
        <v>0.25</v>
      </c>
      <c r="L142" s="38">
        <v>0.25</v>
      </c>
    </row>
    <row r="143" spans="1:12" s="2" customFormat="1" ht="21">
      <c r="A143" s="32" t="s">
        <v>276</v>
      </c>
      <c r="B143" s="33" t="s">
        <v>277</v>
      </c>
      <c r="C143" s="31" t="s">
        <v>255</v>
      </c>
      <c r="D143" s="12">
        <v>0.38200000000000001</v>
      </c>
      <c r="E143" s="38">
        <v>0.38200000000000001</v>
      </c>
      <c r="F143" s="38">
        <v>0.38200000000000001</v>
      </c>
      <c r="G143" s="38">
        <v>0.38200000000000001</v>
      </c>
      <c r="H143" s="38">
        <v>0.38200000000000001</v>
      </c>
      <c r="I143" s="38">
        <v>0.38200000000000001</v>
      </c>
      <c r="J143" s="38">
        <v>0.38200000000000001</v>
      </c>
      <c r="K143" s="38">
        <v>0.38200000000000001</v>
      </c>
      <c r="L143" s="38">
        <v>0.38200000000000001</v>
      </c>
    </row>
    <row r="144" spans="1:12" s="2" customFormat="1" ht="25.5" customHeight="1">
      <c r="A144" s="32" t="s">
        <v>278</v>
      </c>
      <c r="B144" s="33" t="s">
        <v>279</v>
      </c>
      <c r="C144" s="31" t="s">
        <v>255</v>
      </c>
      <c r="D144" s="12">
        <v>0.13700000000000001</v>
      </c>
      <c r="E144" s="38">
        <v>0.13700000000000001</v>
      </c>
      <c r="F144" s="38">
        <v>0.13700000000000001</v>
      </c>
      <c r="G144" s="38">
        <v>0.13700000000000001</v>
      </c>
      <c r="H144" s="38">
        <v>0.13700000000000001</v>
      </c>
      <c r="I144" s="38">
        <v>0.13700000000000001</v>
      </c>
      <c r="J144" s="38">
        <v>0.13700000000000001</v>
      </c>
      <c r="K144" s="38">
        <v>0.13700000000000001</v>
      </c>
      <c r="L144" s="38">
        <v>0.13700000000000001</v>
      </c>
    </row>
    <row r="145" spans="1:12" s="2" customFormat="1" ht="10.5">
      <c r="A145" s="32" t="s">
        <v>280</v>
      </c>
      <c r="B145" s="33" t="s">
        <v>281</v>
      </c>
      <c r="C145" s="31" t="s">
        <v>255</v>
      </c>
      <c r="D145" s="12">
        <v>0.55700000000000005</v>
      </c>
      <c r="E145" s="38">
        <v>0.55700000000000005</v>
      </c>
      <c r="F145" s="38">
        <v>0.55700000000000005</v>
      </c>
      <c r="G145" s="38">
        <v>0.55700000000000005</v>
      </c>
      <c r="H145" s="38">
        <v>0.55700000000000005</v>
      </c>
      <c r="I145" s="38">
        <v>0.55700000000000005</v>
      </c>
      <c r="J145" s="38">
        <v>0.55700000000000005</v>
      </c>
      <c r="K145" s="38">
        <v>0.55700000000000005</v>
      </c>
      <c r="L145" s="38">
        <v>0.55700000000000005</v>
      </c>
    </row>
    <row r="146" spans="1:12" s="2" customFormat="1" ht="21">
      <c r="A146" s="32" t="s">
        <v>282</v>
      </c>
      <c r="B146" s="33" t="s">
        <v>283</v>
      </c>
      <c r="C146" s="31" t="s">
        <v>255</v>
      </c>
      <c r="D146" s="12">
        <v>0.95199999999999996</v>
      </c>
      <c r="E146" s="38">
        <v>0.95199999999999996</v>
      </c>
      <c r="F146" s="38">
        <v>0.95199999999999996</v>
      </c>
      <c r="G146" s="38">
        <v>0.95199999999999996</v>
      </c>
      <c r="H146" s="38">
        <v>0.95199999999999996</v>
      </c>
      <c r="I146" s="38">
        <v>0.95199999999999996</v>
      </c>
      <c r="J146" s="38">
        <v>0.95199999999999996</v>
      </c>
      <c r="K146" s="38">
        <v>0.95199999999999996</v>
      </c>
      <c r="L146" s="38">
        <v>0.95199999999999996</v>
      </c>
    </row>
    <row r="147" spans="1:12" s="2" customFormat="1" ht="10.5">
      <c r="A147" s="32" t="s">
        <v>284</v>
      </c>
      <c r="B147" s="33" t="s">
        <v>285</v>
      </c>
      <c r="C147" s="31" t="s">
        <v>255</v>
      </c>
      <c r="D147" s="12">
        <v>0.19</v>
      </c>
      <c r="E147" s="38">
        <v>0.19</v>
      </c>
      <c r="F147" s="38">
        <v>0.19</v>
      </c>
      <c r="G147" s="38">
        <v>0.19</v>
      </c>
      <c r="H147" s="38">
        <v>0.19</v>
      </c>
      <c r="I147" s="38">
        <v>0.19</v>
      </c>
      <c r="J147" s="38">
        <v>0.19</v>
      </c>
      <c r="K147" s="38">
        <v>0.19</v>
      </c>
      <c r="L147" s="38">
        <v>0.19</v>
      </c>
    </row>
    <row r="148" spans="1:12" s="2" customFormat="1" ht="12.75" customHeight="1">
      <c r="A148" s="32" t="s">
        <v>286</v>
      </c>
      <c r="B148" s="33" t="s">
        <v>287</v>
      </c>
      <c r="C148" s="31" t="s">
        <v>255</v>
      </c>
      <c r="D148" s="12">
        <v>0.16</v>
      </c>
      <c r="E148" s="38">
        <v>0.16</v>
      </c>
      <c r="F148" s="38">
        <v>0.16</v>
      </c>
      <c r="G148" s="38">
        <v>0.16</v>
      </c>
      <c r="H148" s="38">
        <v>0.16</v>
      </c>
      <c r="I148" s="38">
        <v>0.16</v>
      </c>
      <c r="J148" s="38">
        <v>0.16</v>
      </c>
      <c r="K148" s="38">
        <v>0.16</v>
      </c>
      <c r="L148" s="38">
        <v>0.16</v>
      </c>
    </row>
    <row r="149" spans="1:12" s="2" customFormat="1" ht="10.5">
      <c r="A149" s="32" t="s">
        <v>288</v>
      </c>
      <c r="B149" s="33" t="s">
        <v>289</v>
      </c>
      <c r="C149" s="31" t="s">
        <v>255</v>
      </c>
      <c r="D149" s="12">
        <v>0.05</v>
      </c>
      <c r="E149" s="38">
        <v>0.05</v>
      </c>
      <c r="F149" s="38">
        <v>0.05</v>
      </c>
      <c r="G149" s="38">
        <v>0.05</v>
      </c>
      <c r="H149" s="38">
        <v>0.05</v>
      </c>
      <c r="I149" s="38">
        <v>0.05</v>
      </c>
      <c r="J149" s="38">
        <v>0.05</v>
      </c>
      <c r="K149" s="38">
        <v>0.05</v>
      </c>
      <c r="L149" s="38">
        <v>0.05</v>
      </c>
    </row>
    <row r="150" spans="1:12" s="2" customFormat="1" ht="10.5">
      <c r="A150" s="32" t="s">
        <v>290</v>
      </c>
      <c r="B150" s="33" t="s">
        <v>291</v>
      </c>
      <c r="C150" s="31" t="s">
        <v>255</v>
      </c>
      <c r="D150" s="12">
        <v>0.02</v>
      </c>
      <c r="E150" s="38">
        <v>0.02</v>
      </c>
      <c r="F150" s="38">
        <v>0.02</v>
      </c>
      <c r="G150" s="38">
        <v>0.02</v>
      </c>
      <c r="H150" s="38">
        <v>0.02</v>
      </c>
      <c r="I150" s="38">
        <v>0.02</v>
      </c>
      <c r="J150" s="38">
        <v>0.02</v>
      </c>
      <c r="K150" s="38">
        <v>0.02</v>
      </c>
      <c r="L150" s="38">
        <v>0.02</v>
      </c>
    </row>
    <row r="151" spans="1:12" s="2" customFormat="1" ht="10.5">
      <c r="A151" s="32" t="s">
        <v>292</v>
      </c>
      <c r="B151" s="33" t="s">
        <v>293</v>
      </c>
      <c r="C151" s="31" t="s">
        <v>255</v>
      </c>
      <c r="D151" s="12">
        <v>0.12</v>
      </c>
      <c r="E151" s="38">
        <v>0.12</v>
      </c>
      <c r="F151" s="38">
        <v>0.12</v>
      </c>
      <c r="G151" s="38">
        <v>0.12</v>
      </c>
      <c r="H151" s="38">
        <v>0.12</v>
      </c>
      <c r="I151" s="38">
        <v>0.12</v>
      </c>
      <c r="J151" s="38">
        <v>0.12</v>
      </c>
      <c r="K151" s="38">
        <v>0.12</v>
      </c>
      <c r="L151" s="38">
        <v>0.12</v>
      </c>
    </row>
    <row r="152" spans="1:12" s="2" customFormat="1" ht="10.5">
      <c r="A152" s="32" t="s">
        <v>294</v>
      </c>
      <c r="B152" s="33" t="s">
        <v>295</v>
      </c>
      <c r="C152" s="31" t="s">
        <v>255</v>
      </c>
      <c r="D152" s="12">
        <v>3.6999999999999998E-2</v>
      </c>
      <c r="E152" s="38">
        <v>3.6999999999999998E-2</v>
      </c>
      <c r="F152" s="38">
        <v>3.6999999999999998E-2</v>
      </c>
      <c r="G152" s="38">
        <v>3.6999999999999998E-2</v>
      </c>
      <c r="H152" s="38">
        <v>3.6999999999999998E-2</v>
      </c>
      <c r="I152" s="38">
        <v>3.6999999999999998E-2</v>
      </c>
      <c r="J152" s="38">
        <v>3.6999999999999998E-2</v>
      </c>
      <c r="K152" s="38">
        <v>3.6999999999999998E-2</v>
      </c>
      <c r="L152" s="38">
        <v>3.6999999999999998E-2</v>
      </c>
    </row>
    <row r="153" spans="1:12" s="2" customFormat="1" ht="21">
      <c r="A153" s="32" t="s">
        <v>296</v>
      </c>
      <c r="B153" s="33" t="s">
        <v>297</v>
      </c>
      <c r="C153" s="31" t="s">
        <v>255</v>
      </c>
      <c r="D153" s="12">
        <v>2.4E-2</v>
      </c>
      <c r="E153" s="38">
        <v>2.4E-2</v>
      </c>
      <c r="F153" s="38">
        <v>2.4E-2</v>
      </c>
      <c r="G153" s="38">
        <v>2.4E-2</v>
      </c>
      <c r="H153" s="38">
        <v>2.4E-2</v>
      </c>
      <c r="I153" s="38">
        <v>2.4E-2</v>
      </c>
      <c r="J153" s="38">
        <v>2.4E-2</v>
      </c>
      <c r="K153" s="38">
        <v>2.4E-2</v>
      </c>
      <c r="L153" s="38">
        <v>2.4E-2</v>
      </c>
    </row>
    <row r="154" spans="1:12" s="2" customFormat="1" ht="21">
      <c r="A154" s="32" t="s">
        <v>298</v>
      </c>
      <c r="B154" s="33" t="s">
        <v>299</v>
      </c>
      <c r="C154" s="31" t="s">
        <v>255</v>
      </c>
      <c r="D154" s="12">
        <v>2.7</v>
      </c>
      <c r="E154" s="38">
        <v>2.7</v>
      </c>
      <c r="F154" s="38">
        <v>2.7</v>
      </c>
      <c r="G154" s="38">
        <v>2.7</v>
      </c>
      <c r="H154" s="38">
        <v>2.7</v>
      </c>
      <c r="I154" s="38">
        <v>2.7</v>
      </c>
      <c r="J154" s="38">
        <v>2.7</v>
      </c>
      <c r="K154" s="38">
        <v>2.7</v>
      </c>
      <c r="L154" s="38">
        <v>2.7</v>
      </c>
    </row>
    <row r="155" spans="1:12" s="2" customFormat="1" ht="10.5">
      <c r="A155" s="32" t="s">
        <v>300</v>
      </c>
      <c r="B155" s="33" t="s">
        <v>219</v>
      </c>
      <c r="C155" s="31" t="s">
        <v>255</v>
      </c>
      <c r="D155" s="12">
        <v>0.95</v>
      </c>
      <c r="E155" s="38">
        <v>0.95</v>
      </c>
      <c r="F155" s="38">
        <v>0.95</v>
      </c>
      <c r="G155" s="38">
        <v>0.95</v>
      </c>
      <c r="H155" s="38">
        <v>0.95</v>
      </c>
      <c r="I155" s="38">
        <v>0.95</v>
      </c>
      <c r="J155" s="38">
        <v>0.95</v>
      </c>
      <c r="K155" s="38">
        <v>0.95</v>
      </c>
      <c r="L155" s="38">
        <v>0.95</v>
      </c>
    </row>
    <row r="156" spans="1:12" s="2" customFormat="1" ht="9.75" customHeight="1">
      <c r="A156" s="32" t="s">
        <v>301</v>
      </c>
      <c r="B156" s="33" t="s">
        <v>302</v>
      </c>
      <c r="C156" s="31" t="s">
        <v>255</v>
      </c>
      <c r="D156" s="12">
        <v>0.75</v>
      </c>
      <c r="E156" s="38">
        <v>0.75</v>
      </c>
      <c r="F156" s="38">
        <v>0.75</v>
      </c>
      <c r="G156" s="38">
        <v>0.75</v>
      </c>
      <c r="H156" s="38">
        <v>0.75</v>
      </c>
      <c r="I156" s="38">
        <v>0.75</v>
      </c>
      <c r="J156" s="38">
        <v>0.75</v>
      </c>
      <c r="K156" s="38">
        <v>0.75</v>
      </c>
      <c r="L156" s="38">
        <v>0.75</v>
      </c>
    </row>
    <row r="157" spans="1:12" s="2" customFormat="1" ht="21">
      <c r="A157" s="32" t="s">
        <v>303</v>
      </c>
      <c r="B157" s="33" t="s">
        <v>304</v>
      </c>
      <c r="C157" s="31" t="s">
        <v>255</v>
      </c>
      <c r="D157" s="12">
        <v>0.32</v>
      </c>
      <c r="E157" s="38">
        <v>0.32</v>
      </c>
      <c r="F157" s="38">
        <v>0.32</v>
      </c>
      <c r="G157" s="38">
        <v>0.32</v>
      </c>
      <c r="H157" s="38">
        <v>0.32</v>
      </c>
      <c r="I157" s="38">
        <v>0.32</v>
      </c>
      <c r="J157" s="38">
        <v>0.32</v>
      </c>
      <c r="K157" s="38">
        <v>0.32</v>
      </c>
      <c r="L157" s="38">
        <v>0.32</v>
      </c>
    </row>
    <row r="158" spans="1:12" s="2" customFormat="1" ht="10.5">
      <c r="A158" s="32" t="s">
        <v>305</v>
      </c>
      <c r="B158" s="33" t="s">
        <v>306</v>
      </c>
      <c r="C158" s="31" t="s">
        <v>255</v>
      </c>
      <c r="D158" s="12">
        <v>0.3</v>
      </c>
      <c r="E158" s="38">
        <v>0.3</v>
      </c>
      <c r="F158" s="38">
        <v>0.3</v>
      </c>
      <c r="G158" s="38">
        <v>0.3</v>
      </c>
      <c r="H158" s="38">
        <v>0.3</v>
      </c>
      <c r="I158" s="38">
        <v>0.3</v>
      </c>
      <c r="J158" s="38">
        <v>0.3</v>
      </c>
      <c r="K158" s="38">
        <v>0.3</v>
      </c>
      <c r="L158" s="38">
        <v>0.3</v>
      </c>
    </row>
    <row r="159" spans="1:12" s="2" customFormat="1" ht="21">
      <c r="A159" s="32" t="s">
        <v>307</v>
      </c>
      <c r="B159" s="30" t="s">
        <v>308</v>
      </c>
      <c r="C159" s="31" t="s">
        <v>255</v>
      </c>
      <c r="D159" s="12">
        <f t="shared" ref="D159:L159" si="2">D15-D139</f>
        <v>6.6189999999999998</v>
      </c>
      <c r="E159" s="38">
        <f t="shared" si="2"/>
        <v>6.5770000000000017</v>
      </c>
      <c r="F159" s="38">
        <f t="shared" si="2"/>
        <v>6.5509999999999984</v>
      </c>
      <c r="G159" s="38">
        <f t="shared" si="2"/>
        <v>6.5629999999999988</v>
      </c>
      <c r="H159" s="38">
        <f t="shared" si="2"/>
        <v>6.57</v>
      </c>
      <c r="I159" s="38">
        <f t="shared" si="2"/>
        <v>6.5670000000000002</v>
      </c>
      <c r="J159" s="38">
        <f t="shared" si="2"/>
        <v>6.5919999999999987</v>
      </c>
      <c r="K159" s="38">
        <f t="shared" si="2"/>
        <v>6.59</v>
      </c>
      <c r="L159" s="38">
        <f t="shared" si="2"/>
        <v>6.6239999999999988</v>
      </c>
    </row>
    <row r="160" spans="1:12" s="2" customFormat="1" ht="21">
      <c r="A160" s="32" t="s">
        <v>309</v>
      </c>
      <c r="B160" s="33" t="s">
        <v>310</v>
      </c>
      <c r="C160" s="31" t="s">
        <v>255</v>
      </c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1:12" s="2" customFormat="1" ht="21">
      <c r="A161" s="32" t="s">
        <v>311</v>
      </c>
      <c r="B161" s="33" t="s">
        <v>312</v>
      </c>
      <c r="C161" s="31" t="s">
        <v>255</v>
      </c>
      <c r="D161" s="38">
        <v>0.13600000000000001</v>
      </c>
      <c r="E161" s="38">
        <v>0.216</v>
      </c>
      <c r="F161" s="38">
        <v>0.54500000000000004</v>
      </c>
      <c r="G161" s="38">
        <v>0.40100000000000002</v>
      </c>
      <c r="H161" s="38">
        <v>0.40100000000000002</v>
      </c>
      <c r="I161" s="38">
        <v>0.308</v>
      </c>
      <c r="J161" s="38">
        <v>0.308</v>
      </c>
      <c r="K161" s="38">
        <v>0.27900000000000003</v>
      </c>
      <c r="L161" s="38">
        <v>0.27900000000000003</v>
      </c>
    </row>
    <row r="162" spans="1:12" s="2" customFormat="1" ht="21">
      <c r="A162" s="32" t="s">
        <v>313</v>
      </c>
      <c r="B162" s="33" t="s">
        <v>314</v>
      </c>
      <c r="C162" s="31" t="s">
        <v>255</v>
      </c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1:12" s="2" customFormat="1" ht="21">
      <c r="A163" s="18" t="s">
        <v>315</v>
      </c>
      <c r="B163" s="21" t="s">
        <v>316</v>
      </c>
      <c r="C163" s="12" t="s">
        <v>317</v>
      </c>
      <c r="D163" s="36">
        <v>30494</v>
      </c>
      <c r="E163" s="36">
        <v>31604.400000000001</v>
      </c>
      <c r="F163" s="36">
        <v>32452</v>
      </c>
      <c r="G163" s="36">
        <v>33773.9</v>
      </c>
      <c r="H163" s="36">
        <v>34257.300000000003</v>
      </c>
      <c r="I163" s="36">
        <v>35118.9</v>
      </c>
      <c r="J163" s="36">
        <v>35876.6</v>
      </c>
      <c r="K163" s="36">
        <v>36544</v>
      </c>
      <c r="L163" s="36">
        <v>37103.980000000003</v>
      </c>
    </row>
    <row r="164" spans="1:12" s="2" customFormat="1" ht="21">
      <c r="A164" s="18" t="s">
        <v>318</v>
      </c>
      <c r="B164" s="21" t="s">
        <v>319</v>
      </c>
      <c r="C164" s="12" t="s">
        <v>86</v>
      </c>
      <c r="D164" s="36">
        <v>102.5</v>
      </c>
      <c r="E164" s="36">
        <v>102.5</v>
      </c>
      <c r="F164" s="36">
        <v>102.68</v>
      </c>
      <c r="G164" s="36">
        <v>104.07</v>
      </c>
      <c r="H164" s="36">
        <v>105.56</v>
      </c>
      <c r="I164" s="36">
        <v>103.98</v>
      </c>
      <c r="J164" s="36">
        <v>104.73</v>
      </c>
      <c r="K164" s="36">
        <v>104.06</v>
      </c>
      <c r="L164" s="36">
        <v>103.89</v>
      </c>
    </row>
    <row r="165" spans="1:12" s="2" customFormat="1" ht="30.95" customHeight="1">
      <c r="A165" s="18" t="s">
        <v>320</v>
      </c>
      <c r="B165" s="21" t="s">
        <v>321</v>
      </c>
      <c r="C165" s="12" t="s">
        <v>317</v>
      </c>
      <c r="D165" s="12">
        <v>30494</v>
      </c>
      <c r="E165" s="12">
        <v>31604.400000000001</v>
      </c>
      <c r="F165" s="12">
        <v>32452</v>
      </c>
      <c r="G165" s="12">
        <v>33773.9</v>
      </c>
      <c r="H165" s="12">
        <v>34257.300000000003</v>
      </c>
      <c r="I165" s="12">
        <v>35118.9</v>
      </c>
      <c r="J165" s="12">
        <v>35876.6</v>
      </c>
      <c r="K165" s="12">
        <v>36544</v>
      </c>
      <c r="L165" s="12">
        <v>37103.980000000003</v>
      </c>
    </row>
    <row r="166" spans="1:12" s="2" customFormat="1" ht="30.95" customHeight="1">
      <c r="A166" s="18" t="s">
        <v>322</v>
      </c>
      <c r="B166" s="21" t="s">
        <v>323</v>
      </c>
      <c r="C166" s="12" t="s">
        <v>86</v>
      </c>
      <c r="D166" s="12">
        <v>102.5</v>
      </c>
      <c r="E166" s="12">
        <v>102.5</v>
      </c>
      <c r="F166" s="12">
        <v>102.68</v>
      </c>
      <c r="G166" s="12">
        <v>104.07</v>
      </c>
      <c r="H166" s="12">
        <v>105.56</v>
      </c>
      <c r="I166" s="12">
        <v>103.98</v>
      </c>
      <c r="J166" s="12">
        <v>104.73</v>
      </c>
      <c r="K166" s="12">
        <v>104.06</v>
      </c>
      <c r="L166" s="12">
        <v>103.89</v>
      </c>
    </row>
    <row r="167" spans="1:12" s="2" customFormat="1" ht="10.5">
      <c r="A167" s="18" t="s">
        <v>324</v>
      </c>
      <c r="B167" s="20" t="s">
        <v>325</v>
      </c>
      <c r="C167" s="12" t="s">
        <v>86</v>
      </c>
      <c r="D167" s="12">
        <f>D166*98/100</f>
        <v>100.45</v>
      </c>
      <c r="E167" s="39">
        <f t="shared" ref="E167:L167" si="3">E166*98/100</f>
        <v>100.45</v>
      </c>
      <c r="F167" s="39">
        <f t="shared" si="3"/>
        <v>100.62640000000002</v>
      </c>
      <c r="G167" s="39">
        <f t="shared" si="3"/>
        <v>101.98859999999999</v>
      </c>
      <c r="H167" s="39">
        <f t="shared" si="3"/>
        <v>103.44880000000001</v>
      </c>
      <c r="I167" s="39">
        <f t="shared" si="3"/>
        <v>101.9004</v>
      </c>
      <c r="J167" s="39">
        <f t="shared" si="3"/>
        <v>102.6354</v>
      </c>
      <c r="K167" s="39">
        <f t="shared" si="3"/>
        <v>101.97880000000001</v>
      </c>
      <c r="L167" s="39">
        <f t="shared" si="3"/>
        <v>101.81219999999999</v>
      </c>
    </row>
    <row r="168" spans="1:12" s="2" customFormat="1" ht="10.5">
      <c r="A168" s="18" t="s">
        <v>326</v>
      </c>
      <c r="B168" s="20" t="s">
        <v>327</v>
      </c>
      <c r="C168" s="12" t="s">
        <v>42</v>
      </c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1:12" s="2" customFormat="1" ht="10.5">
      <c r="A169" s="18" t="s">
        <v>328</v>
      </c>
      <c r="B169" s="20" t="s">
        <v>329</v>
      </c>
      <c r="C169" s="12" t="s">
        <v>330</v>
      </c>
      <c r="D169" s="12">
        <v>0.67</v>
      </c>
      <c r="E169" s="40">
        <f>E172/E132*100</f>
        <v>1.0640394088669951</v>
      </c>
      <c r="F169" s="40">
        <f t="shared" ref="F169:L169" si="4">F172/F132*100</f>
        <v>2.6847290640394093</v>
      </c>
      <c r="G169" s="40">
        <f t="shared" si="4"/>
        <v>1.975369458128079</v>
      </c>
      <c r="H169" s="40">
        <f t="shared" si="4"/>
        <v>1.975369458128079</v>
      </c>
      <c r="I169" s="40">
        <f t="shared" si="4"/>
        <v>1.5172413793103448</v>
      </c>
      <c r="J169" s="40">
        <f t="shared" si="4"/>
        <v>1.5172413793103448</v>
      </c>
      <c r="K169" s="40">
        <f t="shared" si="4"/>
        <v>1.374384236453202</v>
      </c>
      <c r="L169" s="40">
        <f t="shared" si="4"/>
        <v>1.374384236453202</v>
      </c>
    </row>
    <row r="170" spans="1:12" s="2" customFormat="1" ht="10.5">
      <c r="A170" s="18" t="s">
        <v>331</v>
      </c>
      <c r="B170" s="20" t="s">
        <v>332</v>
      </c>
      <c r="C170" s="12" t="s">
        <v>143</v>
      </c>
      <c r="D170" s="12">
        <v>1</v>
      </c>
      <c r="E170" s="12">
        <v>1.3</v>
      </c>
      <c r="F170" s="12">
        <v>3.4</v>
      </c>
      <c r="G170" s="12">
        <v>2.6</v>
      </c>
      <c r="H170" s="12">
        <v>2.6</v>
      </c>
      <c r="I170" s="12">
        <v>2</v>
      </c>
      <c r="J170" s="12">
        <v>2</v>
      </c>
      <c r="K170" s="12">
        <v>1.8</v>
      </c>
      <c r="L170" s="12">
        <v>1.8</v>
      </c>
    </row>
    <row r="171" spans="1:12" s="2" customFormat="1" ht="10.5">
      <c r="A171" s="18" t="s">
        <v>333</v>
      </c>
      <c r="B171" s="20" t="s">
        <v>334</v>
      </c>
      <c r="C171" s="12" t="s">
        <v>13</v>
      </c>
      <c r="D171" s="36">
        <v>0.13600000000000001</v>
      </c>
      <c r="E171" s="36">
        <v>0.216</v>
      </c>
      <c r="F171" s="36">
        <v>0.54500000000000004</v>
      </c>
      <c r="G171" s="36">
        <v>0.40100000000000002</v>
      </c>
      <c r="H171" s="36">
        <v>0.40100000000000002</v>
      </c>
      <c r="I171" s="36">
        <v>0.308</v>
      </c>
      <c r="J171" s="36">
        <v>0.308</v>
      </c>
      <c r="K171" s="36">
        <v>0.27900000000000003</v>
      </c>
      <c r="L171" s="36">
        <v>0.27900000000000003</v>
      </c>
    </row>
    <row r="172" spans="1:12" s="2" customFormat="1" ht="21" customHeight="1">
      <c r="A172" s="18" t="s">
        <v>335</v>
      </c>
      <c r="B172" s="21" t="s">
        <v>336</v>
      </c>
      <c r="C172" s="12" t="s">
        <v>13</v>
      </c>
      <c r="D172" s="36">
        <v>0.13600000000000001</v>
      </c>
      <c r="E172" s="36">
        <v>0.216</v>
      </c>
      <c r="F172" s="36">
        <v>0.54500000000000004</v>
      </c>
      <c r="G172" s="36">
        <v>0.40100000000000002</v>
      </c>
      <c r="H172" s="36">
        <v>0.40100000000000002</v>
      </c>
      <c r="I172" s="12">
        <v>0.308</v>
      </c>
      <c r="J172" s="12">
        <v>0.308</v>
      </c>
      <c r="K172" s="12">
        <v>0.27900000000000003</v>
      </c>
      <c r="L172" s="12">
        <v>0.27900000000000003</v>
      </c>
    </row>
    <row r="173" spans="1:12" s="2" customFormat="1" ht="10.5">
      <c r="A173" s="18" t="s">
        <v>337</v>
      </c>
      <c r="B173" s="20" t="s">
        <v>338</v>
      </c>
      <c r="C173" s="12" t="s">
        <v>39</v>
      </c>
      <c r="D173" s="12">
        <v>2344.1</v>
      </c>
      <c r="E173" s="12">
        <v>2498.9</v>
      </c>
      <c r="F173" s="12">
        <v>2601.4</v>
      </c>
      <c r="G173" s="12">
        <v>2713.2</v>
      </c>
      <c r="H173" s="12">
        <v>2752.2</v>
      </c>
      <c r="I173" s="12">
        <v>2824.1</v>
      </c>
      <c r="J173" s="12">
        <v>2892.6</v>
      </c>
      <c r="K173" s="12">
        <v>2922.9</v>
      </c>
      <c r="L173" s="12">
        <v>3014.1</v>
      </c>
    </row>
    <row r="174" spans="1:12" s="2" customFormat="1" ht="10.5">
      <c r="A174" s="18" t="s">
        <v>339</v>
      </c>
      <c r="B174" s="20" t="s">
        <v>340</v>
      </c>
      <c r="C174" s="12" t="s">
        <v>86</v>
      </c>
      <c r="D174" s="12">
        <v>102.9</v>
      </c>
      <c r="E174" s="12">
        <v>103.7</v>
      </c>
      <c r="F174" s="12">
        <v>104.1</v>
      </c>
      <c r="G174" s="12">
        <v>104.3</v>
      </c>
      <c r="H174" s="12">
        <v>105.8</v>
      </c>
      <c r="I174" s="12">
        <v>103.9</v>
      </c>
      <c r="J174" s="12">
        <v>105.1</v>
      </c>
      <c r="K174" s="12">
        <v>103.5</v>
      </c>
      <c r="L174" s="12">
        <v>104.2</v>
      </c>
    </row>
    <row r="175" spans="1:12" s="2" customFormat="1">
      <c r="A175" s="44" t="s">
        <v>341</v>
      </c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</row>
    <row r="176" spans="1:12" s="4" customFormat="1">
      <c r="A176" s="46" t="s">
        <v>342</v>
      </c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</row>
  </sheetData>
  <mergeCells count="12">
    <mergeCell ref="A175:L175"/>
    <mergeCell ref="A176:L176"/>
    <mergeCell ref="A4:L4"/>
    <mergeCell ref="A6:L6"/>
    <mergeCell ref="G8:L8"/>
    <mergeCell ref="D9:D11"/>
    <mergeCell ref="E9:E11"/>
    <mergeCell ref="F9:F11"/>
    <mergeCell ref="G9:H9"/>
    <mergeCell ref="I9:J9"/>
    <mergeCell ref="K9:L9"/>
    <mergeCell ref="C5:F5"/>
  </mergeCells>
  <pageMargins left="0.39370078740157483" right="0.39370078740157483" top="0.39370078740157483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стр.1_6</vt:lpstr>
      <vt:lpstr>стр.1_6!Заголовки_для_печати</vt:lpstr>
      <vt:lpstr>стр.1_6!Область_печати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Щурова Наталья Владимировна</dc:creator>
  <cp:lastModifiedBy>user09-052</cp:lastModifiedBy>
  <cp:lastPrinted>2020-08-31T00:12:08Z</cp:lastPrinted>
  <dcterms:created xsi:type="dcterms:W3CDTF">2020-06-29T03:18:16Z</dcterms:created>
  <dcterms:modified xsi:type="dcterms:W3CDTF">2020-11-26T23:48:36Z</dcterms:modified>
</cp:coreProperties>
</file>