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0" windowWidth="16305" windowHeight="12570" activeTab="0"/>
  </bookViews>
  <sheets>
    <sheet name="доходы" sheetId="1" r:id="rId1"/>
    <sheet name="расходы" sheetId="2" r:id="rId2"/>
  </sheets>
  <definedNames>
    <definedName name="_xlnm.Print_Area" localSheetId="1">'расходы'!$A$1:$G$81</definedName>
  </definedNames>
  <calcPr fullCalcOnLoad="1"/>
</workbook>
</file>

<file path=xl/sharedStrings.xml><?xml version="1.0" encoding="utf-8"?>
<sst xmlns="http://schemas.openxmlformats.org/spreadsheetml/2006/main" count="519" uniqueCount="506">
  <si>
    <t>Код бюджетной классификации (без указания кода главного администратора доходов бюджета)</t>
  </si>
  <si>
    <t>Наименование доходов</t>
  </si>
  <si>
    <t>Код</t>
  </si>
  <si>
    <t>Наименование разделов, подразделов</t>
  </si>
  <si>
    <t>Темп роста к соответствующему периоду прошлого года, %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</si>
  <si>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</si>
  <si>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</si>
  <si>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</si>
  <si>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</si>
  <si>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</si>
  <si>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</si>
  <si>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</si>
  <si>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</si>
  <si>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</si>
  <si>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</si>
  <si>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</si>
  <si>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</si>
  <si>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</si>
  <si>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</si>
  <si>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</si>
  <si>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</si>
  <si>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</si>
  <si>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-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</si>
  <si>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</si>
  <si>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</si>
  <si>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</si>
  <si>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</si>
  <si>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</si>
  <si>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</si>
  <si>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</si>
  <si>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</si>
  <si>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</si>
  <si>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</si>
  <si>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</si>
  <si>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</si>
  <si>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</si>
  <si>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</si>
  <si>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</si>
  <si>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</si>
  <si>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</si>
  <si>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</si>
  <si>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</si>
  <si>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</si>
  <si>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</si>
  <si>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</si>
  <si>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</si>
  <si>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</si>
  <si>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</si>
  <si>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</si>
  <si>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</si>
  <si>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</si>
  <si>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</si>
  <si>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</si>
  <si>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</si>
  <si>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</si>
  <si>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</si>
  <si>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</si>
  <si>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</si>
  <si>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</si>
  <si>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</si>
  <si>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</si>
  <si>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</si>
  <si>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</si>
  <si>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</si>
  <si>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</si>
  <si>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</si>
  <si>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</si>
  <si>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</si>
  <si>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</si>
  <si>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</si>
  <si>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</si>
  <si>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</si>
  <si>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</si>
  <si>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</si>
  <si>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</si>
  <si>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</si>
  <si>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</si>
  <si>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</si>
  <si>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</si>
  <si>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</si>
  <si>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</si>
  <si>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</si>
  <si>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</si>
  <si>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</si>
  <si>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</si>
  <si>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</si>
  <si>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</si>
  <si>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</si>
  <si>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</si>
  <si>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</si>
  <si>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</si>
  <si>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</si>
  <si>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</si>
  <si>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</si>
  <si>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</si>
  <si>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</si>
  <si>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</si>
  <si>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</si>
  <si>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</si>
  <si>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</si>
  <si>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</si>
  <si>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</si>
  <si>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</si>
  <si>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</si>
  <si>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</si>
  <si>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</si>
  <si>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</si>
  <si>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</si>
  <si>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</si>
  <si>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</si>
  <si>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</si>
  <si>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</si>
  <si>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</si>
  <si>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</si>
  <si>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</si>
  <si>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</si>
  <si>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</si>
  <si>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</si>
  <si>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</si>
  <si>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</si>
  <si>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</si>
  <si>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</si>
  <si>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</si>
  <si>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</si>
  <si>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</si>
  <si>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</si>
  <si>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</si>
  <si>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</si>
  <si>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</si>
  <si>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</si>
  <si>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</si>
  <si>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</si>
  <si>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</si>
  <si>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</si>
  <si>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</si>
  <si>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</si>
  <si>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</si>
  <si>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</si>
  <si>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</si>
  <si>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</si>
  <si>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</si>
  <si>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</si>
  <si>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</si>
  <si>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</si>
  <si>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</si>
  <si>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</si>
  <si>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</si>
  <si>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</si>
  <si>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</si>
  <si>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</si>
  <si>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</si>
  <si>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</si>
  <si>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</si>
  <si>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</si>
  <si>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</si>
  <si>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</si>
  <si>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</si>
  <si>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</si>
  <si>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</si>
  <si>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</si>
  <si>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</si>
  <si>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</si>
  <si>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</si>
  <si>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</si>
  <si>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</si>
  <si>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</si>
  <si>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000 1 06 01000 00 0000 110</t>
  </si>
  <si>
    <t>000 1 06 01030 05 0000 110</t>
  </si>
  <si>
    <t>000 1 06 06000 00 0000 110</t>
  </si>
  <si>
    <t>000 1 06 06030 00 0000 110</t>
  </si>
  <si>
    <t>000 1 06 06033 05 0000 110</t>
  </si>
  <si>
    <t>000 1 06 06040 00 0000 110</t>
  </si>
  <si>
    <t>000 1 06 06043 05 0000 110</t>
  </si>
  <si>
    <t>000 1 08 03000 01 0000 110</t>
  </si>
  <si>
    <t>000 1 08 03010 01 0000 110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</si>
  <si>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</si>
  <si>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</si>
  <si>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</si>
  <si>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</si>
  <si>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000 1 11 05000 00 0000 120</t>
  </si>
  <si>
    <t>000 1 11 05010 00 0000 120</t>
  </si>
  <si>
    <t>000 1 11 05013 05 0000 120</t>
  </si>
  <si>
    <t>000 1 11 05030 00 0000 120</t>
  </si>
  <si>
    <t>000 1 11 05035 05 0000 120</t>
  </si>
  <si>
    <t>000 1 11 05070 00 0000 120</t>
  </si>
  <si>
    <t>000 1 11 05075 05 0000 120</t>
  </si>
  <si>
    <t>000 1 11 05300 00 0000 120</t>
  </si>
  <si>
    <t>000 1 11 05326 00 0000 120</t>
  </si>
  <si>
    <t>000 1 11 05326 05 0000 120</t>
  </si>
  <si>
    <t>000 1 11 09000 00 0000 120</t>
  </si>
  <si>
    <t>000 1 11 09040 00 0000 120</t>
  </si>
  <si>
    <t>000 1 11 09045 05 0000 120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</si>
  <si>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</si>
  <si>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</si>
  <si>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</si>
  <si>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</si>
  <si>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</si>
  <si>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</si>
  <si>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000 1 13 01000 00 0000 130</t>
  </si>
  <si>
    <t>000 1 13 01990 00 0000 130</t>
  </si>
  <si>
    <t>000 1 13 01995 05 0000 130</t>
  </si>
  <si>
    <t>000 1 13 02000 00 0000 130</t>
  </si>
  <si>
    <t>000 1 13 02990 00 0000 130</t>
  </si>
  <si>
    <t>000 1 13 02995 05 0000 130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</si>
  <si>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</si>
  <si>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</si>
  <si>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</si>
  <si>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000 1 14 06000 00 0000 430</t>
  </si>
  <si>
    <t>000 1 14 06010 00 0000 430</t>
  </si>
  <si>
    <t>000 1 14 06013 05 0000 430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</si>
  <si>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</si>
  <si>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</si>
  <si>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</si>
  <si>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</si>
  <si>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</si>
  <si>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</si>
  <si>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</si>
  <si>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</si>
  <si>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</si>
  <si>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</si>
  <si>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</si>
  <si>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</si>
  <si>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</si>
  <si>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</si>
  <si>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</si>
  <si>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</si>
  <si>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</si>
  <si>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</si>
  <si>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000 1 16 02020 02 0000 140</t>
  </si>
  <si>
    <t>000 1 16 07000 00 0000 140</t>
  </si>
  <si>
    <t>000 1 16 07010 00 0000 140</t>
  </si>
  <si>
    <t>000 1 16 07010 05 0000 140</t>
  </si>
  <si>
    <t>000 1 16 10000 00 0000 140</t>
  </si>
  <si>
    <t>000 1 16 10120 00 0000 140</t>
  </si>
  <si>
    <t>000 1 16 10123 01 0000 140</t>
  </si>
  <si>
    <t>000 1 16 10129 01 0000 140</t>
  </si>
  <si>
    <t>000 1 17 01000 00 0000 180</t>
  </si>
  <si>
    <t>000 1 17 01050 05 0000 180</t>
  </si>
  <si>
    <t>000 1 17 05000 00 0000 180</t>
  </si>
  <si>
    <t>000 1 17 05050 05 0000 180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</si>
  <si>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</si>
  <si>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</si>
  <si>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</si>
  <si>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</si>
  <si>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</si>
  <si>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</si>
  <si>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</si>
  <si>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</si>
  <si>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</si>
  <si>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</si>
  <si>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</si>
  <si>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</si>
  <si>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</si>
  <si>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000 2 02 10000 00 0000 150</t>
  </si>
  <si>
    <t>000 2 02 15002 00 0000 150</t>
  </si>
  <si>
    <t>000 2 02 15002 05 0000 150</t>
  </si>
  <si>
    <t>000 2 02 20000 00 0000 150</t>
  </si>
  <si>
    <t>000 2 02 20299 00 0000 150</t>
  </si>
  <si>
    <t>000 2 02 20299 05 0000 150</t>
  </si>
  <si>
    <t>000 2 02 20302 00 0000 150</t>
  </si>
  <si>
    <t>000 2 02 20302 05 0000 150</t>
  </si>
  <si>
    <t>000 2 02 25497 00 0000 150</t>
  </si>
  <si>
    <t>000 2 02 25497 05 0000 150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</si>
  <si>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</si>
  <si>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</si>
  <si>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</si>
  <si>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</si>
  <si>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</si>
  <si>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</si>
  <si>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</si>
  <si>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</si>
  <si>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</si>
  <si>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000 2 02 35120 00 0000 150</t>
  </si>
  <si>
    <t>000 2 02 35120 05 0000 150</t>
  </si>
  <si>
    <t>000 2 02 35260 00 0000 150</t>
  </si>
  <si>
    <t>000 2 02 35260 05 0000 150</t>
  </si>
  <si>
    <t>000 2 02 35930 00 0000 150</t>
  </si>
  <si>
    <t>000 2 02 35930 05 0000 150</t>
  </si>
  <si>
    <t>000 2 02 40000 00 0000 150</t>
  </si>
  <si>
    <t>000 2 02 49999 00 0000 150</t>
  </si>
  <si>
    <t>000 2 02 49999 05 0000 150</t>
  </si>
  <si>
    <t>000 2 07 00000 00 0000 000</t>
  </si>
  <si>
    <t>000 2 07 05000 05 0000 150</t>
  </si>
  <si>
    <t>000 2 07 05030 05 0000 150</t>
  </si>
  <si>
    <t>000 2 19 00000 00 0000 000</t>
  </si>
  <si>
    <t>000 2 19 00000 05 0000 150</t>
  </si>
  <si>
    <t>000 2 19 60010 05 0000 150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</si>
  <si>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</si>
  <si>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</si>
  <si>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</si>
  <si>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</si>
  <si>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</si>
  <si>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</si>
  <si>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</si>
  <si>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 xml:space="preserve">Утвержденные бюджетные назначения годовой план на текущий финансовый год, тыс. руб.
</t>
  </si>
  <si>
    <t>Утвержденные бюджетные назначения годовой план на текущий финансовый год, тыс. руб.</t>
  </si>
  <si>
    <t>1101</t>
  </si>
  <si>
    <t>Физическая культура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</si>
  <si>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</si>
  <si>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расходов бюджетаПартизанского муниципального района по разделам и подразделам классификации расходов бюджета за 2021 год 
по состоянию на 01.07.2021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</si>
  <si>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01.07.2021,</t>
    </r>
    <r>
      <rPr>
        <sz val="12"/>
        <color indexed="8"/>
        <rFont val="Times New Roman"/>
        <family val="1"/>
      </rPr>
      <t xml:space="preserve"> 
тыс. руб.</t>
    </r>
  </si>
  <si>
    <r>
      <t xml:space="preserve">% исполнение годового плана по состоянию на </t>
    </r>
    <r>
      <rPr>
        <i/>
        <sz val="12"/>
        <color indexed="8"/>
        <rFont val="Times New Roman"/>
        <family val="1"/>
      </rPr>
      <t>01.07.2021</t>
    </r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</si>
  <si>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01.07.2020</t>
    </r>
    <r>
      <rPr>
        <sz val="12"/>
        <color indexed="8"/>
        <rFont val="Times New Roman"/>
        <family val="1"/>
      </rPr>
      <t>, 
тыс. руб.</t>
    </r>
  </si>
  <si>
    <t>Фактически исполнено по состоянию на 01.07.2021,
 тыс. руб.</t>
  </si>
  <si>
    <t>% исполнение годового плана по состоянию на 01.07.2021</t>
  </si>
  <si>
    <t>Фактически исполнено по состоянию на 01.07.2020, 
тыс. руб.</t>
  </si>
  <si>
    <t>Сведения об исполнении доходов бюджета Партизанского муниципального района за 2021 год по состоянию на 01.07.2021</t>
  </si>
  <si>
    <t>3</t>
  </si>
  <si>
    <t>4</t>
  </si>
  <si>
    <t>5</t>
  </si>
  <si>
    <t>Доходы бюджета - всего</t>
  </si>
  <si>
    <t>в том числе:</t>
  </si>
  <si>
    <t>000 1 00 00000 00 0000 000</t>
  </si>
  <si>
    <t xml:space="preserve">  НАЛОГОВЫЕ И НЕНАЛОГОВЫЕ ДОХОДЫ</t>
  </si>
  <si>
    <t>000 1 01 00000 00 0000 000</t>
  </si>
  <si>
    <t xml:space="preserve">  НАЛОГИ НА ПРИБЫЛЬ, ДОХОДЫ</t>
  </si>
  <si>
    <t>000 1 01 02000 01 0000 110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</si>
  <si>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</si>
  <si>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</si>
  <si>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</si>
  <si>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</si>
  <si>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</si>
  <si>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</si>
  <si>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</si>
  <si>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</si>
  <si>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</si>
  <si>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</si>
  <si>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</si>
  <si>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</si>
  <si>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</si>
  <si>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</si>
  <si>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</si>
  <si>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</si>
  <si>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</si>
  <si>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 xml:space="preserve">  НАЛОГИ НА СОВОКУПНЫЙ ДОХОД</t>
  </si>
  <si>
    <t>000 1 05 01000 00 0000 110</t>
  </si>
  <si>
    <t xml:space="preserve">  Налог, взимаемый в связи с применением упрощенной системы налогообложения</t>
  </si>
  <si>
    <t>000 1 05 01010 01 0000 110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</si>
  <si>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</si>
  <si>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</si>
  <si>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</si>
  <si>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</si>
  <si>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</si>
  <si>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</si>
  <si>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</si>
  <si>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</si>
  <si>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</si>
  <si>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</si>
  <si>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</si>
  <si>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000 1 06 00000 00 0000 000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</si>
  <si>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</si>
  <si>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</si>
  <si>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</si>
  <si>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</si>
  <si>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</si>
  <si>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</si>
  <si>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</si>
  <si>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</si>
  <si>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>000 1 08 00000 00 0000 000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</si>
  <si>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</si>
  <si>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</si>
  <si>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</si>
  <si>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</si>
  <si>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 xml:space="preserve">  ЗАДОЛЖЕННОСТЬ И ПЕРЕРАСЧЕТЫ ПО ОТМЕНЕННЫМ НАЛОГАМ, СБОРАМ И ИНЫМ ОБЯЗАТЕЛЬНЫМ ПЛАТЕЖАМ</t>
  </si>
  <si>
    <t>000 1 09 04000 00 0000 110</t>
  </si>
  <si>
    <t xml:space="preserve">  Налоги на имущество</t>
  </si>
  <si>
    <t>000 1 09 04050 00 0000 110</t>
  </si>
  <si>
    <t xml:space="preserve">  Земельный налог (по обязательствам, возникшим до 1 января 2006 года)</t>
  </si>
  <si>
    <t>000 1 09 04053 05 0000 110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</si>
  <si>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</si>
  <si>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>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</si>
  <si>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</si>
  <si>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</si>
  <si>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</si>
  <si>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</si>
  <si>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</si>
  <si>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</si>
  <si>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</si>
  <si>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</si>
  <si>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</si>
  <si>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</si>
  <si>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</si>
  <si>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  ПЛАТЕЖИ ПРИ ПОЛЬЗОВАНИИ ПРИРОДНЫМИ РЕСУРСАМИ</t>
  </si>
  <si>
    <t>000 1 13 00000 00 0000 000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</si>
  <si>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</si>
  <si>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</si>
  <si>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</si>
  <si>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</si>
  <si>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</si>
  <si>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</si>
  <si>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</si>
  <si>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>000 1 14 00000 00 0000 000</t>
  </si>
  <si>
    <t xml:space="preserve">  ДОХОДЫ ОТ ПРОДАЖИ МАТЕРИАЛЬНЫХ И НЕМАТЕРИАЛЬНЫХ АКТИВОВ</t>
  </si>
  <si>
    <t>000 1 16 00000 00 0000 000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</si>
  <si>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</si>
  <si>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</si>
  <si>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</si>
  <si>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</si>
  <si>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</si>
  <si>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</si>
  <si>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</si>
  <si>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</si>
  <si>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</si>
  <si>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</si>
  <si>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</si>
  <si>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</si>
  <si>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</si>
  <si>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</si>
  <si>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</si>
  <si>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</si>
  <si>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</si>
  <si>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</si>
  <si>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</si>
  <si>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</si>
  <si>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000 1 16 01163 01 0000 140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</si>
  <si>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</si>
  <si>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</si>
  <si>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</si>
  <si>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</si>
  <si>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</si>
  <si>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</si>
  <si>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</si>
  <si>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</si>
  <si>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</si>
  <si>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</si>
  <si>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</si>
  <si>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</si>
  <si>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</si>
  <si>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</si>
  <si>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</si>
  <si>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</si>
  <si>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</si>
  <si>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</si>
  <si>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</si>
  <si>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</si>
  <si>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</si>
  <si>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</si>
  <si>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</si>
  <si>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 xml:space="preserve">  Платежи, уплачиваемые в целях возмещения вреда</t>
  </si>
  <si>
    <t>000 1 16 11050 01 0000 140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</si>
  <si>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</si>
  <si>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</si>
  <si>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  ПРОЧИЕ НЕНАЛОГОВЫЕ ДОХОДЫ</t>
  </si>
  <si>
    <t xml:space="preserve">  Невыясненные поступления</t>
  </si>
  <si>
    <t xml:space="preserve">  Прочие неналоговые доходы</t>
  </si>
  <si>
    <t>000 2 00 00000 00 0000 000</t>
  </si>
  <si>
    <t xml:space="preserve">  БЕЗВОЗМЕЗДНЫЕ ПОСТУПЛЕНИЯ</t>
  </si>
  <si>
    <t>000 2 02 00000 00 0000 000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</si>
  <si>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</si>
  <si>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</si>
  <si>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</si>
  <si>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</si>
  <si>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000 202 15853 00 0000 150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</si>
  <si>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</si>
  <si>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000 202 15853 05 0000 150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</si>
  <si>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</si>
  <si>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</si>
  <si>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</si>
  <si>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</si>
  <si>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</si>
  <si>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</si>
  <si>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000 2 02 25255 00 0000 150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</si>
  <si>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</si>
  <si>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000 2 02 25255 05 0000 150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</si>
  <si>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</si>
  <si>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000 202 25491 00 0000 150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</si>
  <si>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</si>
  <si>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000 202 25491 05 0000 150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</si>
  <si>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</si>
  <si>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</si>
  <si>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</si>
  <si>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</si>
  <si>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</si>
  <si>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</si>
  <si>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</si>
  <si>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</si>
  <si>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</si>
  <si>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</si>
  <si>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</si>
  <si>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</si>
  <si>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</si>
  <si>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000 2 02 35304 00 0000 150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</si>
  <si>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</si>
  <si>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000 2 02 35304 05 0000 150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</si>
  <si>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</si>
  <si>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000 2 02 35469 00 0000 150</t>
  </si>
  <si>
    <t xml:space="preserve">  Субвенции бюджетам на проведение Всероссийской переписи населения 2020 года</t>
  </si>
  <si>
    <t>000 2 02 35469 05 0000 150</t>
  </si>
  <si>
    <t xml:space="preserve">  Субвенции бюджетам муниципальных районов на проведение Всероссийской переписи населения 2020 года</t>
  </si>
  <si>
    <t>000 2 02 36900 00 0000 150</t>
  </si>
  <si>
    <t xml:space="preserve">  Единая субвенция местным бюджетам из бюджета субъекта Российской Федерации</t>
  </si>
  <si>
    <t>000 2 02 36900 05 0000 150</t>
  </si>
  <si>
    <t xml:space="preserve">  Единая субвенция бюджетам муниципальных районов из бюджета субъекта Российской Федерации</t>
  </si>
  <si>
    <t>000 2 02 45303 00 0000 150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</si>
  <si>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</si>
  <si>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</si>
  <si>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</si>
  <si>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Темп роста к соответствующему периоду прошлого года, 
%</t>
  </si>
  <si>
    <t>Плата за размещение твердых коммунальных отходов</t>
  </si>
  <si>
    <t>Плата за размещение отходов производства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</si>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</sst>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</numFmts>
  <fonts count="62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>
      <alignment horizontal="center" vertical="center"/>
      <protection/>
    </xf>
    <xf numFmtId="0" fontId="50" fillId="0" borderId="11">
      <alignment horizontal="left" wrapText="1"/>
      <protection/>
    </xf>
    <xf numFmtId="0" fontId="50" fillId="0" borderId="12">
      <alignment horizontal="left" wrapText="1"/>
      <protection/>
    </xf>
    <xf numFmtId="0" fontId="50" fillId="0" borderId="13">
      <alignment horizontal="left" wrapText="1" indent="2"/>
      <protection/>
    </xf>
    <xf numFmtId="0" fontId="51" fillId="0" borderId="14">
      <alignment horizontal="left" wrapText="1" indent="2"/>
      <protection/>
    </xf>
    <xf numFmtId="0" fontId="50" fillId="0" borderId="15">
      <alignment horizontal="center" vertical="center"/>
      <protection/>
    </xf>
    <xf numFmtId="49" fontId="50" fillId="0" borderId="16">
      <alignment horizontal="center"/>
      <protection/>
    </xf>
    <xf numFmtId="49" fontId="50" fillId="0" borderId="17">
      <alignment horizontal="center"/>
      <protection/>
    </xf>
    <xf numFmtId="49" fontId="50" fillId="0" borderId="18">
      <alignment horizontal="center"/>
      <protection/>
    </xf>
    <xf numFmtId="49" fontId="51" fillId="0" borderId="10">
      <alignment horizontal="center"/>
      <protection/>
    </xf>
    <xf numFmtId="4" fontId="51" fillId="0" borderId="10">
      <alignment horizontal="right"/>
      <protection/>
    </xf>
    <xf numFmtId="49" fontId="50" fillId="0" borderId="15">
      <alignment horizontal="center" vertical="center"/>
      <protection/>
    </xf>
    <xf numFmtId="4" fontId="50" fillId="0" borderId="16">
      <alignment horizontal="right" shrinkToFit="1"/>
      <protection/>
    </xf>
    <xf numFmtId="4" fontId="50" fillId="0" borderId="17">
      <alignment horizontal="right" shrinkToFit="1"/>
      <protection/>
    </xf>
    <xf numFmtId="4" fontId="50" fillId="0" borderId="18">
      <alignment horizontal="right" shrinkToFit="1"/>
      <protection/>
    </xf>
    <xf numFmtId="0" fontId="52" fillId="0" borderId="19">
      <alignment horizontal="center"/>
      <protection/>
    </xf>
    <xf numFmtId="0" fontId="53" fillId="0" borderId="2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55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top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justify" wrapText="1"/>
    </xf>
    <xf numFmtId="4" fontId="58" fillId="0" borderId="21" xfId="0" applyNumberFormat="1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4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justify" vertical="top" wrapText="1"/>
    </xf>
    <xf numFmtId="4" fontId="59" fillId="0" borderId="10" xfId="0" applyNumberFormat="1" applyFont="1" applyFill="1" applyBorder="1" applyAlignment="1">
      <alignment horizontal="right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justify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4" fontId="57" fillId="0" borderId="21" xfId="0" applyNumberFormat="1" applyFont="1" applyBorder="1" applyAlignment="1">
      <alignment horizontal="right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60" fillId="0" borderId="21" xfId="77" applyNumberFormat="1" applyFont="1" applyBorder="1" applyAlignment="1" applyProtection="1">
      <alignment horizontal="justify" vertical="top" wrapText="1"/>
      <protection/>
    </xf>
    <xf numFmtId="49" fontId="60" fillId="0" borderId="21" xfId="82" applyNumberFormat="1" applyFont="1" applyBorder="1" applyProtection="1">
      <alignment horizontal="center"/>
      <protection/>
    </xf>
    <xf numFmtId="0" fontId="60" fillId="0" borderId="21" xfId="78" applyNumberFormat="1" applyFon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/>
      <protection locked="0"/>
    </xf>
    <xf numFmtId="0" fontId="52" fillId="0" borderId="0" xfId="89" applyNumberFormat="1" applyBorder="1" applyProtection="1">
      <alignment horizontal="center"/>
      <protection/>
    </xf>
    <xf numFmtId="0" fontId="60" fillId="0" borderId="21" xfId="79" applyNumberFormat="1" applyFont="1" applyBorder="1" applyAlignment="1" applyProtection="1">
      <alignment horizontal="center" vertical="center"/>
      <protection/>
    </xf>
    <xf numFmtId="0" fontId="60" fillId="0" borderId="21" xfId="74" applyNumberFormat="1" applyFont="1" applyBorder="1" applyAlignment="1" applyProtection="1">
      <alignment horizontal="center" vertical="center"/>
      <protection/>
    </xf>
    <xf numFmtId="49" fontId="60" fillId="0" borderId="21" xfId="85" applyNumberFormat="1" applyFont="1" applyBorder="1" applyAlignment="1" applyProtection="1">
      <alignment horizontal="center" vertical="center"/>
      <protection/>
    </xf>
    <xf numFmtId="0" fontId="60" fillId="0" borderId="21" xfId="90" applyNumberFormat="1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 locked="0"/>
    </xf>
    <xf numFmtId="49" fontId="60" fillId="0" borderId="21" xfId="80" applyNumberFormat="1" applyFont="1" applyBorder="1" applyProtection="1">
      <alignment horizontal="center"/>
      <protection/>
    </xf>
    <xf numFmtId="0" fontId="60" fillId="0" borderId="21" xfId="75" applyNumberFormat="1" applyFont="1" applyBorder="1" applyAlignment="1" applyProtection="1">
      <alignment horizontal="justify" vertical="top" wrapText="1"/>
      <protection/>
    </xf>
    <xf numFmtId="4" fontId="60" fillId="0" borderId="21" xfId="86" applyNumberFormat="1" applyFont="1" applyBorder="1" applyProtection="1">
      <alignment horizontal="right" shrinkToFit="1"/>
      <protection/>
    </xf>
    <xf numFmtId="4" fontId="60" fillId="0" borderId="21" xfId="90" applyNumberFormat="1" applyFont="1" applyBorder="1" applyProtection="1">
      <alignment/>
      <protection/>
    </xf>
    <xf numFmtId="4" fontId="3" fillId="0" borderId="21" xfId="0" applyNumberFormat="1" applyFont="1" applyBorder="1" applyAlignment="1" applyProtection="1">
      <alignment/>
      <protection locked="0"/>
    </xf>
    <xf numFmtId="49" fontId="60" fillId="0" borderId="21" xfId="81" applyNumberFormat="1" applyFont="1" applyBorder="1" applyProtection="1">
      <alignment horizontal="center"/>
      <protection/>
    </xf>
    <xf numFmtId="0" fontId="60" fillId="0" borderId="21" xfId="76" applyNumberFormat="1" applyFont="1" applyBorder="1" applyAlignment="1" applyProtection="1">
      <alignment horizontal="justify" vertical="top" wrapText="1"/>
      <protection/>
    </xf>
    <xf numFmtId="4" fontId="60" fillId="0" borderId="21" xfId="87" applyNumberFormat="1" applyFont="1" applyBorder="1" applyProtection="1">
      <alignment horizontal="right" shrinkToFit="1"/>
      <protection/>
    </xf>
    <xf numFmtId="4" fontId="60" fillId="0" borderId="21" xfId="88" applyNumberFormat="1" applyFont="1" applyBorder="1" applyProtection="1">
      <alignment horizontal="right" shrinkToFit="1"/>
      <protection/>
    </xf>
    <xf numFmtId="49" fontId="60" fillId="0" borderId="22" xfId="83" applyNumberFormat="1" applyFont="1" applyBorder="1" applyAlignment="1" applyProtection="1">
      <alignment horizontal="center"/>
      <protection/>
    </xf>
    <xf numFmtId="0" fontId="52" fillId="0" borderId="0" xfId="89" applyNumberFormat="1" applyBorder="1" applyProtection="1">
      <alignment horizontal="center"/>
      <protection/>
    </xf>
    <xf numFmtId="0" fontId="52" fillId="0" borderId="0" xfId="89" applyBorder="1">
      <alignment horizontal="center"/>
      <protection/>
    </xf>
    <xf numFmtId="0" fontId="6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7" xfId="74"/>
    <cellStyle name="xl28" xfId="75"/>
    <cellStyle name="xl29" xfId="76"/>
    <cellStyle name="xl30" xfId="77"/>
    <cellStyle name="xl31" xfId="78"/>
    <cellStyle name="xl34" xfId="79"/>
    <cellStyle name="xl39" xfId="80"/>
    <cellStyle name="xl40" xfId="81"/>
    <cellStyle name="xl41" xfId="82"/>
    <cellStyle name="xl43" xfId="83"/>
    <cellStyle name="xl45" xfId="84"/>
    <cellStyle name="xl47" xfId="85"/>
    <cellStyle name="xl48" xfId="86"/>
    <cellStyle name="xl49" xfId="87"/>
    <cellStyle name="xl50" xfId="88"/>
    <cellStyle name="xl64" xfId="89"/>
    <cellStyle name="xl69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75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16.5"/>
  <cols>
    <col min="1" max="1" width="24.50390625" style="1" customWidth="1"/>
    <col min="2" max="2" width="46.625" style="3" customWidth="1"/>
    <col min="3" max="3" width="15.25390625" style="1" customWidth="1"/>
    <col min="4" max="4" width="15.00390625" style="1" customWidth="1"/>
    <col min="5" max="5" width="13.25390625" style="1" customWidth="1"/>
    <col min="6" max="6" width="14.875" style="1" customWidth="1"/>
    <col min="7" max="7" width="17.50390625" style="1" customWidth="1"/>
    <col min="8" max="8" width="15.375" style="1" customWidth="1"/>
    <col min="9" max="9" width="0" style="1" hidden="1" customWidth="1"/>
    <col min="10" max="10" width="20.875" style="1" hidden="1" customWidth="1"/>
    <col min="11" max="11" width="46.625" style="1" hidden="1" customWidth="1"/>
    <col min="12" max="12" width="14.25390625" style="1" hidden="1" customWidth="1"/>
    <col min="13" max="13" width="15.00390625" style="1" customWidth="1"/>
    <col min="14" max="14" width="9.00390625" style="1" customWidth="1"/>
    <col min="15" max="15" width="18.125" style="1" customWidth="1"/>
    <col min="16" max="16384" width="9.00390625" style="1" customWidth="1"/>
  </cols>
  <sheetData>
    <row r="1" spans="1:7" ht="41.25" customHeight="1">
      <c r="A1" s="43" t="s">
        <v>306</v>
      </c>
      <c r="B1" s="43"/>
      <c r="C1" s="43"/>
      <c r="D1" s="43"/>
      <c r="E1" s="43"/>
      <c r="F1" s="44"/>
      <c r="G1" s="44"/>
    </row>
    <row r="2" spans="1:7" ht="16.5">
      <c r="A2" s="24"/>
      <c r="B2" s="41"/>
      <c r="C2" s="42"/>
      <c r="D2" s="42"/>
      <c r="E2" s="42"/>
      <c r="F2" s="25"/>
      <c r="G2" s="24"/>
    </row>
    <row r="3" spans="1:12" s="2" customFormat="1" ht="126">
      <c r="A3" s="4" t="s">
        <v>0</v>
      </c>
      <c r="B3" s="5" t="s">
        <v>1</v>
      </c>
      <c r="C3" s="4" t="s">
        <v>294</v>
      </c>
      <c r="D3" s="4" t="s">
        <v>303</v>
      </c>
      <c r="E3" s="4" t="s">
        <v>304</v>
      </c>
      <c r="F3" s="4" t="s">
        <v>305</v>
      </c>
      <c r="G3" s="4" t="s">
        <v>497</v>
      </c>
      <c r="H3" s="1"/>
      <c r="J3" s="1"/>
      <c r="K3" s="1"/>
      <c r="L3" s="1"/>
    </row>
    <row r="4" spans="1:7" ht="15.75">
      <c r="A4" s="26">
        <v>1</v>
      </c>
      <c r="B4" s="27">
        <v>2</v>
      </c>
      <c r="C4" s="28" t="s">
        <v>307</v>
      </c>
      <c r="D4" s="28" t="s">
        <v>308</v>
      </c>
      <c r="E4" s="28" t="s">
        <v>309</v>
      </c>
      <c r="F4" s="29">
        <v>6</v>
      </c>
      <c r="G4" s="30">
        <v>7</v>
      </c>
    </row>
    <row r="5" spans="1:7" ht="15.75">
      <c r="A5" s="31"/>
      <c r="B5" s="32" t="s">
        <v>310</v>
      </c>
      <c r="C5" s="33">
        <v>1321220.49776</v>
      </c>
      <c r="D5" s="33">
        <v>568941.10836</v>
      </c>
      <c r="E5" s="33">
        <f>D5/C5*100</f>
        <v>43.061783352936466</v>
      </c>
      <c r="F5" s="34">
        <v>493098.80728</v>
      </c>
      <c r="G5" s="35">
        <f>D5/F5*100</f>
        <v>115.38075127343268</v>
      </c>
    </row>
    <row r="6" spans="1:7" ht="15.75">
      <c r="A6" s="36"/>
      <c r="B6" s="37" t="s">
        <v>311</v>
      </c>
      <c r="C6" s="38"/>
      <c r="D6" s="38"/>
      <c r="E6" s="33"/>
      <c r="F6" s="34"/>
      <c r="G6" s="35"/>
    </row>
    <row r="7" spans="1:7" ht="15.75">
      <c r="A7" s="22" t="s">
        <v>312</v>
      </c>
      <c r="B7" s="21" t="s">
        <v>313</v>
      </c>
      <c r="C7" s="39">
        <v>411401.68</v>
      </c>
      <c r="D7" s="39">
        <v>213876.36066</v>
      </c>
      <c r="E7" s="33">
        <f aca="true" t="shared" si="0" ref="E7:E70">D7/C7*100</f>
        <v>51.98723560389934</v>
      </c>
      <c r="F7" s="34">
        <v>164338.38857</v>
      </c>
      <c r="G7" s="35">
        <f>D7/F7*100</f>
        <v>130.14388331360524</v>
      </c>
    </row>
    <row r="8" spans="1:7" ht="15.75">
      <c r="A8" s="22" t="s">
        <v>314</v>
      </c>
      <c r="B8" s="21" t="s">
        <v>315</v>
      </c>
      <c r="C8" s="39">
        <v>320111</v>
      </c>
      <c r="D8" s="39">
        <f>D9</f>
        <v>133861.5244</v>
      </c>
      <c r="E8" s="33">
        <f t="shared" si="0"/>
        <v>41.817221026456444</v>
      </c>
      <c r="F8" s="34">
        <f>F9</f>
        <v>116537.67165000002</v>
      </c>
      <c r="G8" s="35">
        <f>D8/F8*100</f>
        <v>114.8654529515821</v>
      </c>
    </row>
    <row r="9" spans="1:7" ht="15.75">
      <c r="A9" s="22" t="s">
        <v>316</v>
      </c>
      <c r="B9" s="21" t="s">
        <v>317</v>
      </c>
      <c r="C9" s="39">
        <v>320111</v>
      </c>
      <c r="D9" s="39">
        <f>SUM(D10:D13)</f>
        <v>133861.5244</v>
      </c>
      <c r="E9" s="33">
        <f t="shared" si="0"/>
        <v>41.817221026456444</v>
      </c>
      <c r="F9" s="34">
        <f>SUM(F10:F13)</f>
        <v>116537.67165000002</v>
      </c>
      <c r="G9" s="35">
        <f aca="true" t="shared" si="1" ref="G9:G72">D9/F9*100</f>
        <v>114.8654529515821</v>
      </c>
    </row>
    <row r="10" spans="1:7" ht="94.5">
      <c r="A10" s="22" t="s">
        <v>153</v>
      </c>
      <c r="B10" s="21" t="s">
        <v>318</v>
      </c>
      <c r="C10" s="39">
        <v>317911</v>
      </c>
      <c r="D10" s="39">
        <v>132476.133</v>
      </c>
      <c r="E10" s="33">
        <f t="shared" si="0"/>
        <v>41.6708239098364</v>
      </c>
      <c r="F10" s="34">
        <v>115652.77895</v>
      </c>
      <c r="G10" s="35">
        <f t="shared" si="1"/>
        <v>114.54643304098487</v>
      </c>
    </row>
    <row r="11" spans="1:7" ht="141.75">
      <c r="A11" s="22" t="s">
        <v>154</v>
      </c>
      <c r="B11" s="21" t="s">
        <v>319</v>
      </c>
      <c r="C11" s="39">
        <v>650</v>
      </c>
      <c r="D11" s="39">
        <v>259.123</v>
      </c>
      <c r="E11" s="33">
        <f t="shared" si="0"/>
        <v>39.86507692307692</v>
      </c>
      <c r="F11" s="34">
        <v>182.28754</v>
      </c>
      <c r="G11" s="35">
        <f t="shared" si="1"/>
        <v>142.150692252471</v>
      </c>
    </row>
    <row r="12" spans="1:7" ht="63">
      <c r="A12" s="22" t="s">
        <v>155</v>
      </c>
      <c r="B12" s="21" t="s">
        <v>320</v>
      </c>
      <c r="C12" s="39">
        <v>1550</v>
      </c>
      <c r="D12" s="39">
        <v>903.2689</v>
      </c>
      <c r="E12" s="33">
        <f t="shared" si="0"/>
        <v>58.275412903225806</v>
      </c>
      <c r="F12" s="34">
        <v>641.76053</v>
      </c>
      <c r="G12" s="35">
        <f t="shared" si="1"/>
        <v>140.74859044385295</v>
      </c>
    </row>
    <row r="13" spans="1:7" ht="110.25">
      <c r="A13" s="22" t="s">
        <v>156</v>
      </c>
      <c r="B13" s="21" t="s">
        <v>321</v>
      </c>
      <c r="C13" s="39"/>
      <c r="D13" s="39">
        <v>222.9995</v>
      </c>
      <c r="E13" s="33"/>
      <c r="F13" s="34">
        <v>60.84463</v>
      </c>
      <c r="G13" s="35">
        <f t="shared" si="1"/>
        <v>366.50646080023824</v>
      </c>
    </row>
    <row r="14" spans="1:7" ht="47.25">
      <c r="A14" s="22" t="s">
        <v>322</v>
      </c>
      <c r="B14" s="21" t="s">
        <v>323</v>
      </c>
      <c r="C14" s="39">
        <f>C15</f>
        <v>20500</v>
      </c>
      <c r="D14" s="39">
        <f>D15</f>
        <v>11096.76044</v>
      </c>
      <c r="E14" s="33">
        <f t="shared" si="0"/>
        <v>54.13053873170731</v>
      </c>
      <c r="F14" s="34">
        <f>F15</f>
        <v>9484.734989999999</v>
      </c>
      <c r="G14" s="35">
        <f t="shared" si="1"/>
        <v>116.9959988518351</v>
      </c>
    </row>
    <row r="15" spans="1:7" ht="47.25">
      <c r="A15" s="22" t="s">
        <v>157</v>
      </c>
      <c r="B15" s="21" t="s">
        <v>324</v>
      </c>
      <c r="C15" s="39">
        <f>C16+C18+C20+C22</f>
        <v>20500</v>
      </c>
      <c r="D15" s="39">
        <f>D16+D18+D20+D22</f>
        <v>11096.76044</v>
      </c>
      <c r="E15" s="33">
        <f t="shared" si="0"/>
        <v>54.13053873170731</v>
      </c>
      <c r="F15" s="34">
        <f>F16+F18+F20+F22</f>
        <v>9484.734989999999</v>
      </c>
      <c r="G15" s="35">
        <f t="shared" si="1"/>
        <v>116.9959988518351</v>
      </c>
    </row>
    <row r="16" spans="1:7" ht="94.5">
      <c r="A16" s="22" t="s">
        <v>158</v>
      </c>
      <c r="B16" s="21" t="s">
        <v>325</v>
      </c>
      <c r="C16" s="39">
        <v>9550</v>
      </c>
      <c r="D16" s="39">
        <v>5018.01439</v>
      </c>
      <c r="E16" s="33">
        <f t="shared" si="0"/>
        <v>52.544653298429324</v>
      </c>
      <c r="F16" s="34">
        <v>4493.68517</v>
      </c>
      <c r="G16" s="35">
        <f t="shared" si="1"/>
        <v>111.66813428542883</v>
      </c>
    </row>
    <row r="17" spans="1:7" ht="141.75">
      <c r="A17" s="22" t="s">
        <v>159</v>
      </c>
      <c r="B17" s="21" t="s">
        <v>326</v>
      </c>
      <c r="C17" s="39">
        <v>9550</v>
      </c>
      <c r="D17" s="39">
        <v>5018.01439</v>
      </c>
      <c r="E17" s="33">
        <f t="shared" si="0"/>
        <v>52.544653298429324</v>
      </c>
      <c r="F17" s="34">
        <v>4493.68517</v>
      </c>
      <c r="G17" s="35">
        <f t="shared" si="1"/>
        <v>111.66813428542883</v>
      </c>
    </row>
    <row r="18" spans="1:7" ht="110.25">
      <c r="A18" s="22" t="s">
        <v>160</v>
      </c>
      <c r="B18" s="21" t="s">
        <v>327</v>
      </c>
      <c r="C18" s="39">
        <v>65</v>
      </c>
      <c r="D18" s="39">
        <v>37.80069</v>
      </c>
      <c r="E18" s="33">
        <f t="shared" si="0"/>
        <v>58.1549076923077</v>
      </c>
      <c r="F18" s="34">
        <v>29.40125</v>
      </c>
      <c r="G18" s="35">
        <f t="shared" si="1"/>
        <v>128.56830917052847</v>
      </c>
    </row>
    <row r="19" spans="1:7" ht="157.5">
      <c r="A19" s="22" t="s">
        <v>161</v>
      </c>
      <c r="B19" s="21" t="s">
        <v>328</v>
      </c>
      <c r="C19" s="39">
        <v>65</v>
      </c>
      <c r="D19" s="39">
        <v>37.80069</v>
      </c>
      <c r="E19" s="33">
        <f t="shared" si="0"/>
        <v>58.1549076923077</v>
      </c>
      <c r="F19" s="34">
        <v>29.40125</v>
      </c>
      <c r="G19" s="35">
        <f t="shared" si="1"/>
        <v>128.56830917052847</v>
      </c>
    </row>
    <row r="20" spans="1:7" ht="94.5">
      <c r="A20" s="22" t="s">
        <v>162</v>
      </c>
      <c r="B20" s="21" t="s">
        <v>329</v>
      </c>
      <c r="C20" s="39">
        <v>10785</v>
      </c>
      <c r="D20" s="39">
        <v>6977.59201</v>
      </c>
      <c r="E20" s="33">
        <f t="shared" si="0"/>
        <v>64.6971906351414</v>
      </c>
      <c r="F20" s="34">
        <f>F21</f>
        <v>5856.04658</v>
      </c>
      <c r="G20" s="35">
        <f t="shared" si="1"/>
        <v>119.15192126084489</v>
      </c>
    </row>
    <row r="21" spans="1:7" ht="141.75">
      <c r="A21" s="22" t="s">
        <v>163</v>
      </c>
      <c r="B21" s="21" t="s">
        <v>330</v>
      </c>
      <c r="C21" s="39">
        <v>10785</v>
      </c>
      <c r="D21" s="39">
        <v>6977.59201</v>
      </c>
      <c r="E21" s="33">
        <f t="shared" si="0"/>
        <v>64.6971906351414</v>
      </c>
      <c r="F21" s="34">
        <v>5856.04658</v>
      </c>
      <c r="G21" s="35">
        <f t="shared" si="1"/>
        <v>119.15192126084489</v>
      </c>
    </row>
    <row r="22" spans="1:7" ht="94.5">
      <c r="A22" s="22" t="s">
        <v>164</v>
      </c>
      <c r="B22" s="21" t="s">
        <v>331</v>
      </c>
      <c r="C22" s="39">
        <v>100</v>
      </c>
      <c r="D22" s="39">
        <v>-936.64665</v>
      </c>
      <c r="E22" s="33">
        <f t="shared" si="0"/>
        <v>-936.6466499999999</v>
      </c>
      <c r="F22" s="34">
        <f>F23</f>
        <v>-894.39801</v>
      </c>
      <c r="G22" s="35">
        <f t="shared" si="1"/>
        <v>104.72369566206885</v>
      </c>
    </row>
    <row r="23" spans="1:7" ht="141.75">
      <c r="A23" s="22" t="s">
        <v>165</v>
      </c>
      <c r="B23" s="21" t="s">
        <v>332</v>
      </c>
      <c r="C23" s="39">
        <v>100</v>
      </c>
      <c r="D23" s="39">
        <v>-936.64665</v>
      </c>
      <c r="E23" s="33">
        <f t="shared" si="0"/>
        <v>-936.6466499999999</v>
      </c>
      <c r="F23" s="34">
        <v>-894.39801</v>
      </c>
      <c r="G23" s="35">
        <f t="shared" si="1"/>
        <v>104.72369566206885</v>
      </c>
    </row>
    <row r="24" spans="1:7" ht="15.75">
      <c r="A24" s="22" t="s">
        <v>333</v>
      </c>
      <c r="B24" s="21" t="s">
        <v>334</v>
      </c>
      <c r="C24" s="39">
        <f>C25+C30+C33+C35</f>
        <v>2595</v>
      </c>
      <c r="D24" s="39">
        <f>D25+D30+D33+D35</f>
        <v>6026.70821</v>
      </c>
      <c r="E24" s="33">
        <f t="shared" si="0"/>
        <v>232.2430909441233</v>
      </c>
      <c r="F24" s="34">
        <f>F25+F30+F33+F35</f>
        <v>3867.1824800000004</v>
      </c>
      <c r="G24" s="35">
        <f t="shared" si="1"/>
        <v>155.8423539920464</v>
      </c>
    </row>
    <row r="25" spans="1:7" ht="31.5">
      <c r="A25" s="22" t="s">
        <v>335</v>
      </c>
      <c r="B25" s="21" t="s">
        <v>336</v>
      </c>
      <c r="C25" s="39">
        <f>C26+C28</f>
        <v>700</v>
      </c>
      <c r="D25" s="39">
        <f>D26+D28</f>
        <v>421.72655999999995</v>
      </c>
      <c r="E25" s="33">
        <f t="shared" si="0"/>
        <v>60.24665142857142</v>
      </c>
      <c r="F25" s="34">
        <f>F26+F28</f>
        <v>0</v>
      </c>
      <c r="G25" s="35"/>
    </row>
    <row r="26" spans="1:12" s="2" customFormat="1" ht="47.25">
      <c r="A26" s="22" t="s">
        <v>337</v>
      </c>
      <c r="B26" s="21" t="s">
        <v>338</v>
      </c>
      <c r="C26" s="39">
        <f>C27</f>
        <v>440</v>
      </c>
      <c r="D26" s="39">
        <f>D27</f>
        <v>263.69521</v>
      </c>
      <c r="E26" s="33">
        <f t="shared" si="0"/>
        <v>59.93072954545454</v>
      </c>
      <c r="F26" s="34">
        <v>0</v>
      </c>
      <c r="G26" s="35"/>
      <c r="H26" s="1"/>
      <c r="J26" s="1"/>
      <c r="K26" s="1"/>
      <c r="L26" s="1"/>
    </row>
    <row r="27" spans="1:7" ht="47.25">
      <c r="A27" s="22" t="s">
        <v>339</v>
      </c>
      <c r="B27" s="21" t="s">
        <v>338</v>
      </c>
      <c r="C27" s="39">
        <v>440</v>
      </c>
      <c r="D27" s="39">
        <v>263.69521</v>
      </c>
      <c r="E27" s="33">
        <f t="shared" si="0"/>
        <v>59.93072954545454</v>
      </c>
      <c r="F27" s="34">
        <v>0</v>
      </c>
      <c r="G27" s="35"/>
    </row>
    <row r="28" spans="1:7" ht="47.25">
      <c r="A28" s="22" t="s">
        <v>340</v>
      </c>
      <c r="B28" s="21" t="s">
        <v>341</v>
      </c>
      <c r="C28" s="39">
        <f>C29</f>
        <v>260</v>
      </c>
      <c r="D28" s="39">
        <f>D29</f>
        <v>158.03135</v>
      </c>
      <c r="E28" s="33">
        <f t="shared" si="0"/>
        <v>60.781288461538466</v>
      </c>
      <c r="F28" s="34">
        <v>0</v>
      </c>
      <c r="G28" s="35"/>
    </row>
    <row r="29" spans="1:12" ht="78.75">
      <c r="A29" s="22" t="s">
        <v>342</v>
      </c>
      <c r="B29" s="21" t="s">
        <v>343</v>
      </c>
      <c r="C29" s="39">
        <v>260</v>
      </c>
      <c r="D29" s="39">
        <v>158.03135</v>
      </c>
      <c r="E29" s="33">
        <f t="shared" si="0"/>
        <v>60.781288461538466</v>
      </c>
      <c r="F29" s="34">
        <v>0</v>
      </c>
      <c r="G29" s="35"/>
      <c r="J29" s="2"/>
      <c r="K29" s="2"/>
      <c r="L29" s="2"/>
    </row>
    <row r="30" spans="1:7" ht="31.5">
      <c r="A30" s="22" t="s">
        <v>287</v>
      </c>
      <c r="B30" s="21" t="s">
        <v>344</v>
      </c>
      <c r="C30" s="39">
        <f>C31</f>
        <v>730</v>
      </c>
      <c r="D30" s="39">
        <f>D31+D32</f>
        <v>1261.37803</v>
      </c>
      <c r="E30" s="33">
        <f t="shared" si="0"/>
        <v>172.79151095890413</v>
      </c>
      <c r="F30" s="34">
        <f>F31+F32</f>
        <v>2921.69867</v>
      </c>
      <c r="G30" s="35">
        <f t="shared" si="1"/>
        <v>43.17276257650485</v>
      </c>
    </row>
    <row r="31" spans="1:7" ht="31.5">
      <c r="A31" s="22" t="s">
        <v>288</v>
      </c>
      <c r="B31" s="21" t="s">
        <v>344</v>
      </c>
      <c r="C31" s="39">
        <v>730</v>
      </c>
      <c r="D31" s="39">
        <v>1261.93783</v>
      </c>
      <c r="E31" s="33">
        <f t="shared" si="0"/>
        <v>172.86819589041096</v>
      </c>
      <c r="F31" s="34">
        <v>2921.68888</v>
      </c>
      <c r="G31" s="35">
        <f t="shared" si="1"/>
        <v>43.192067390830466</v>
      </c>
    </row>
    <row r="32" spans="1:7" ht="47.25">
      <c r="A32" s="22" t="s">
        <v>289</v>
      </c>
      <c r="B32" s="21" t="s">
        <v>345</v>
      </c>
      <c r="C32" s="39"/>
      <c r="D32" s="39">
        <v>-0.5598</v>
      </c>
      <c r="E32" s="33"/>
      <c r="F32" s="34">
        <v>0.00979</v>
      </c>
      <c r="G32" s="35">
        <f t="shared" si="1"/>
        <v>-5718.079673135852</v>
      </c>
    </row>
    <row r="33" spans="1:7" ht="15.75">
      <c r="A33" s="22" t="s">
        <v>290</v>
      </c>
      <c r="B33" s="21" t="s">
        <v>346</v>
      </c>
      <c r="C33" s="39">
        <f>C34</f>
        <v>950</v>
      </c>
      <c r="D33" s="39">
        <f>D34</f>
        <v>1006.89268</v>
      </c>
      <c r="E33" s="33">
        <f t="shared" si="0"/>
        <v>105.98870315789475</v>
      </c>
      <c r="F33" s="34">
        <v>811.4441</v>
      </c>
      <c r="G33" s="35">
        <f t="shared" si="1"/>
        <v>124.08651193594235</v>
      </c>
    </row>
    <row r="34" spans="1:7" ht="15.75">
      <c r="A34" s="22" t="s">
        <v>291</v>
      </c>
      <c r="B34" s="21" t="s">
        <v>346</v>
      </c>
      <c r="C34" s="39">
        <v>950</v>
      </c>
      <c r="D34" s="39">
        <v>1006.89268</v>
      </c>
      <c r="E34" s="33">
        <f t="shared" si="0"/>
        <v>105.98870315789475</v>
      </c>
      <c r="F34" s="34">
        <v>811.4441</v>
      </c>
      <c r="G34" s="35">
        <f t="shared" si="1"/>
        <v>124.08651193594235</v>
      </c>
    </row>
    <row r="35" spans="1:7" ht="31.5">
      <c r="A35" s="22" t="s">
        <v>292</v>
      </c>
      <c r="B35" s="21" t="s">
        <v>347</v>
      </c>
      <c r="C35" s="39">
        <f>C36</f>
        <v>215</v>
      </c>
      <c r="D35" s="39">
        <f>D36</f>
        <v>3336.71094</v>
      </c>
      <c r="E35" s="33">
        <f t="shared" si="0"/>
        <v>1551.958576744186</v>
      </c>
      <c r="F35" s="34">
        <v>134.03971</v>
      </c>
      <c r="G35" s="35">
        <f t="shared" si="1"/>
        <v>2489.3450903467337</v>
      </c>
    </row>
    <row r="36" spans="1:7" ht="47.25">
      <c r="A36" s="22" t="s">
        <v>293</v>
      </c>
      <c r="B36" s="21" t="s">
        <v>348</v>
      </c>
      <c r="C36" s="39">
        <v>215</v>
      </c>
      <c r="D36" s="39">
        <v>3336.71094</v>
      </c>
      <c r="E36" s="33">
        <f t="shared" si="0"/>
        <v>1551.958576744186</v>
      </c>
      <c r="F36" s="34">
        <v>134.03971</v>
      </c>
      <c r="G36" s="35">
        <f t="shared" si="1"/>
        <v>2489.3450903467337</v>
      </c>
    </row>
    <row r="37" spans="1:7" ht="15.75">
      <c r="A37" s="22" t="s">
        <v>349</v>
      </c>
      <c r="B37" s="21" t="s">
        <v>350</v>
      </c>
      <c r="C37" s="39">
        <f>C38+C40</f>
        <v>31333</v>
      </c>
      <c r="D37" s="39">
        <f>D38+D40</f>
        <v>12361.383839999999</v>
      </c>
      <c r="E37" s="33">
        <f t="shared" si="0"/>
        <v>39.451644719624674</v>
      </c>
      <c r="F37" s="34">
        <f>F38+F40</f>
        <v>1929.3526900000002</v>
      </c>
      <c r="G37" s="35">
        <f t="shared" si="1"/>
        <v>640.7010964905539</v>
      </c>
    </row>
    <row r="38" spans="1:7" ht="15.75">
      <c r="A38" s="22" t="s">
        <v>166</v>
      </c>
      <c r="B38" s="21" t="s">
        <v>351</v>
      </c>
      <c r="C38" s="39">
        <f>C39</f>
        <v>368</v>
      </c>
      <c r="D38" s="39">
        <f>D39</f>
        <v>1.41995</v>
      </c>
      <c r="E38" s="33">
        <f t="shared" si="0"/>
        <v>0.3858559782608696</v>
      </c>
      <c r="F38" s="34">
        <f>F39</f>
        <v>4.69388</v>
      </c>
      <c r="G38" s="35">
        <f t="shared" si="1"/>
        <v>30.251092912473265</v>
      </c>
    </row>
    <row r="39" spans="1:7" ht="63">
      <c r="A39" s="22" t="s">
        <v>167</v>
      </c>
      <c r="B39" s="21" t="s">
        <v>352</v>
      </c>
      <c r="C39" s="39">
        <v>368</v>
      </c>
      <c r="D39" s="39">
        <v>1.41995</v>
      </c>
      <c r="E39" s="33">
        <f t="shared" si="0"/>
        <v>0.3858559782608696</v>
      </c>
      <c r="F39" s="34">
        <v>4.69388</v>
      </c>
      <c r="G39" s="35">
        <f t="shared" si="1"/>
        <v>30.251092912473265</v>
      </c>
    </row>
    <row r="40" spans="1:7" ht="15.75">
      <c r="A40" s="22" t="s">
        <v>168</v>
      </c>
      <c r="B40" s="21" t="s">
        <v>353</v>
      </c>
      <c r="C40" s="39">
        <f>C41+C43</f>
        <v>30965</v>
      </c>
      <c r="D40" s="39">
        <f>D41+D43</f>
        <v>12359.963889999999</v>
      </c>
      <c r="E40" s="33">
        <f t="shared" si="0"/>
        <v>39.91591761666397</v>
      </c>
      <c r="F40" s="34">
        <f>F41+F43</f>
        <v>1924.6588100000001</v>
      </c>
      <c r="G40" s="35">
        <f t="shared" si="1"/>
        <v>642.1898689669573</v>
      </c>
    </row>
    <row r="41" spans="1:7" ht="15.75">
      <c r="A41" s="22" t="s">
        <v>169</v>
      </c>
      <c r="B41" s="21" t="s">
        <v>354</v>
      </c>
      <c r="C41" s="39">
        <f>C42</f>
        <v>30530</v>
      </c>
      <c r="D41" s="39">
        <f>D42</f>
        <v>12306.00859</v>
      </c>
      <c r="E41" s="33">
        <f t="shared" si="0"/>
        <v>40.30792201113659</v>
      </c>
      <c r="F41" s="34">
        <f>F42</f>
        <v>1902.55816</v>
      </c>
      <c r="G41" s="35">
        <f t="shared" si="1"/>
        <v>646.8137925413014</v>
      </c>
    </row>
    <row r="42" spans="1:7" ht="47.25">
      <c r="A42" s="22" t="s">
        <v>170</v>
      </c>
      <c r="B42" s="21" t="s">
        <v>355</v>
      </c>
      <c r="C42" s="39">
        <v>30530</v>
      </c>
      <c r="D42" s="39">
        <v>12306.00859</v>
      </c>
      <c r="E42" s="33">
        <f t="shared" si="0"/>
        <v>40.30792201113659</v>
      </c>
      <c r="F42" s="34">
        <v>1902.55816</v>
      </c>
      <c r="G42" s="35">
        <f t="shared" si="1"/>
        <v>646.8137925413014</v>
      </c>
    </row>
    <row r="43" spans="1:7" ht="15.75">
      <c r="A43" s="22" t="s">
        <v>171</v>
      </c>
      <c r="B43" s="21" t="s">
        <v>356</v>
      </c>
      <c r="C43" s="39">
        <f>C44</f>
        <v>435</v>
      </c>
      <c r="D43" s="39">
        <f>D44</f>
        <v>53.9553</v>
      </c>
      <c r="E43" s="33">
        <f t="shared" si="0"/>
        <v>12.40351724137931</v>
      </c>
      <c r="F43" s="34">
        <f>F44</f>
        <v>22.10065</v>
      </c>
      <c r="G43" s="35">
        <f t="shared" si="1"/>
        <v>244.1344485343191</v>
      </c>
    </row>
    <row r="44" spans="1:7" ht="47.25">
      <c r="A44" s="22" t="s">
        <v>172</v>
      </c>
      <c r="B44" s="21" t="s">
        <v>357</v>
      </c>
      <c r="C44" s="39">
        <v>435</v>
      </c>
      <c r="D44" s="39">
        <v>53.9553</v>
      </c>
      <c r="E44" s="33">
        <f t="shared" si="0"/>
        <v>12.40351724137931</v>
      </c>
      <c r="F44" s="34">
        <v>22.10065</v>
      </c>
      <c r="G44" s="35">
        <f t="shared" si="1"/>
        <v>244.1344485343191</v>
      </c>
    </row>
    <row r="45" spans="1:7" ht="15.75">
      <c r="A45" s="22" t="s">
        <v>358</v>
      </c>
      <c r="B45" s="21" t="s">
        <v>359</v>
      </c>
      <c r="C45" s="39">
        <f>C46</f>
        <v>4085</v>
      </c>
      <c r="D45" s="39">
        <f>D46</f>
        <v>1941.52925</v>
      </c>
      <c r="E45" s="33">
        <f t="shared" si="0"/>
        <v>47.52825581395349</v>
      </c>
      <c r="F45" s="34">
        <f>F46</f>
        <v>1373.52816</v>
      </c>
      <c r="G45" s="35">
        <f t="shared" si="1"/>
        <v>141.35343610283172</v>
      </c>
    </row>
    <row r="46" spans="1:7" ht="47.25">
      <c r="A46" s="22" t="s">
        <v>173</v>
      </c>
      <c r="B46" s="21" t="s">
        <v>360</v>
      </c>
      <c r="C46" s="39">
        <f>C47</f>
        <v>4085</v>
      </c>
      <c r="D46" s="39">
        <f>D47</f>
        <v>1941.52925</v>
      </c>
      <c r="E46" s="33">
        <f t="shared" si="0"/>
        <v>47.52825581395349</v>
      </c>
      <c r="F46" s="34">
        <v>1373.52816</v>
      </c>
      <c r="G46" s="35">
        <f t="shared" si="1"/>
        <v>141.35343610283172</v>
      </c>
    </row>
    <row r="47" spans="1:7" ht="63">
      <c r="A47" s="22" t="s">
        <v>174</v>
      </c>
      <c r="B47" s="21" t="s">
        <v>361</v>
      </c>
      <c r="C47" s="39">
        <v>4085</v>
      </c>
      <c r="D47" s="39">
        <v>1941.52925</v>
      </c>
      <c r="E47" s="33">
        <f t="shared" si="0"/>
        <v>47.52825581395349</v>
      </c>
      <c r="F47" s="34">
        <v>1373.52816</v>
      </c>
      <c r="G47" s="35">
        <f t="shared" si="1"/>
        <v>141.35343610283172</v>
      </c>
    </row>
    <row r="48" spans="1:7" ht="47.25">
      <c r="A48" s="22" t="s">
        <v>362</v>
      </c>
      <c r="B48" s="21" t="s">
        <v>363</v>
      </c>
      <c r="C48" s="39"/>
      <c r="D48" s="39">
        <f>D49</f>
        <v>-2.4624</v>
      </c>
      <c r="E48" s="33"/>
      <c r="F48" s="34">
        <v>0</v>
      </c>
      <c r="G48" s="35"/>
    </row>
    <row r="49" spans="1:7" ht="15.75">
      <c r="A49" s="22" t="s">
        <v>364</v>
      </c>
      <c r="B49" s="21" t="s">
        <v>365</v>
      </c>
      <c r="C49" s="39"/>
      <c r="D49" s="39">
        <f>D50</f>
        <v>-2.4624</v>
      </c>
      <c r="E49" s="33"/>
      <c r="F49" s="34">
        <v>0</v>
      </c>
      <c r="G49" s="35"/>
    </row>
    <row r="50" spans="1:7" ht="31.5">
      <c r="A50" s="22" t="s">
        <v>366</v>
      </c>
      <c r="B50" s="21" t="s">
        <v>367</v>
      </c>
      <c r="C50" s="39"/>
      <c r="D50" s="39">
        <f>D51</f>
        <v>-2.4624</v>
      </c>
      <c r="E50" s="33"/>
      <c r="F50" s="34">
        <v>0</v>
      </c>
      <c r="G50" s="35"/>
    </row>
    <row r="51" spans="1:7" ht="47.25">
      <c r="A51" s="22" t="s">
        <v>368</v>
      </c>
      <c r="B51" s="21" t="s">
        <v>369</v>
      </c>
      <c r="C51" s="39"/>
      <c r="D51" s="39">
        <v>-2.4624</v>
      </c>
      <c r="E51" s="33"/>
      <c r="F51" s="34">
        <v>0</v>
      </c>
      <c r="G51" s="35"/>
    </row>
    <row r="52" spans="1:7" ht="47.25">
      <c r="A52" s="22" t="s">
        <v>370</v>
      </c>
      <c r="B52" s="21" t="s">
        <v>371</v>
      </c>
      <c r="C52" s="39">
        <f>C53+C63</f>
        <v>22600</v>
      </c>
      <c r="D52" s="39">
        <f>D53+D63</f>
        <v>26371.622739999995</v>
      </c>
      <c r="E52" s="33">
        <f t="shared" si="0"/>
        <v>116.68859619469025</v>
      </c>
      <c r="F52" s="34">
        <v>14190.00001</v>
      </c>
      <c r="G52" s="35">
        <f t="shared" si="1"/>
        <v>185.84653080630966</v>
      </c>
    </row>
    <row r="53" spans="1:7" ht="110.25">
      <c r="A53" s="22" t="s">
        <v>179</v>
      </c>
      <c r="B53" s="21" t="s">
        <v>175</v>
      </c>
      <c r="C53" s="39">
        <f>C54+C56+C58+C60</f>
        <v>22250</v>
      </c>
      <c r="D53" s="39">
        <f>D54+D56+D58+D60</f>
        <v>26174.503429999997</v>
      </c>
      <c r="E53" s="33">
        <f t="shared" si="0"/>
        <v>117.63821766292133</v>
      </c>
      <c r="F53" s="34">
        <v>14039.2161</v>
      </c>
      <c r="G53" s="35">
        <f t="shared" si="1"/>
        <v>186.43849659098842</v>
      </c>
    </row>
    <row r="54" spans="1:7" ht="78.75">
      <c r="A54" s="22" t="s">
        <v>180</v>
      </c>
      <c r="B54" s="21" t="s">
        <v>176</v>
      </c>
      <c r="C54" s="39">
        <f>C55</f>
        <v>20000</v>
      </c>
      <c r="D54" s="39">
        <f>D55</f>
        <v>25717.39782</v>
      </c>
      <c r="E54" s="33">
        <f t="shared" si="0"/>
        <v>128.58698909999998</v>
      </c>
      <c r="F54" s="34">
        <v>12347.47316</v>
      </c>
      <c r="G54" s="35">
        <f t="shared" si="1"/>
        <v>208.28065375604345</v>
      </c>
    </row>
    <row r="55" spans="1:7" ht="110.25">
      <c r="A55" s="22" t="s">
        <v>181</v>
      </c>
      <c r="B55" s="21" t="s">
        <v>177</v>
      </c>
      <c r="C55" s="39">
        <v>20000</v>
      </c>
      <c r="D55" s="39">
        <v>25717.39782</v>
      </c>
      <c r="E55" s="33">
        <f t="shared" si="0"/>
        <v>128.58698909999998</v>
      </c>
      <c r="F55" s="34">
        <v>12347.47316</v>
      </c>
      <c r="G55" s="35">
        <f t="shared" si="1"/>
        <v>208.28065375604345</v>
      </c>
    </row>
    <row r="56" spans="1:7" ht="110.25">
      <c r="A56" s="22" t="s">
        <v>182</v>
      </c>
      <c r="B56" s="21" t="s">
        <v>372</v>
      </c>
      <c r="C56" s="39">
        <f>C57</f>
        <v>2000</v>
      </c>
      <c r="D56" s="39">
        <f>D57</f>
        <v>405.37788</v>
      </c>
      <c r="E56" s="33">
        <f t="shared" si="0"/>
        <v>20.268894</v>
      </c>
      <c r="F56" s="34">
        <v>1568.17476</v>
      </c>
      <c r="G56" s="35">
        <f t="shared" si="1"/>
        <v>25.850300001002434</v>
      </c>
    </row>
    <row r="57" spans="1:7" ht="94.5">
      <c r="A57" s="22" t="s">
        <v>183</v>
      </c>
      <c r="B57" s="21" t="s">
        <v>178</v>
      </c>
      <c r="C57" s="39">
        <v>2000</v>
      </c>
      <c r="D57" s="39">
        <v>405.37788</v>
      </c>
      <c r="E57" s="33">
        <f t="shared" si="0"/>
        <v>20.268894</v>
      </c>
      <c r="F57" s="34">
        <v>1568.17476</v>
      </c>
      <c r="G57" s="35">
        <f t="shared" si="1"/>
        <v>25.850300001002434</v>
      </c>
    </row>
    <row r="58" spans="1:7" ht="47.25">
      <c r="A58" s="22" t="s">
        <v>184</v>
      </c>
      <c r="B58" s="21" t="s">
        <v>373</v>
      </c>
      <c r="C58" s="39">
        <f>C59</f>
        <v>250</v>
      </c>
      <c r="D58" s="39">
        <f>D59</f>
        <v>51.48004</v>
      </c>
      <c r="E58" s="33">
        <f t="shared" si="0"/>
        <v>20.592016</v>
      </c>
      <c r="F58" s="34">
        <v>123.56818</v>
      </c>
      <c r="G58" s="35">
        <f t="shared" si="1"/>
        <v>41.66124321002381</v>
      </c>
    </row>
    <row r="59" spans="1:7" ht="47.25">
      <c r="A59" s="22" t="s">
        <v>185</v>
      </c>
      <c r="B59" s="21" t="s">
        <v>374</v>
      </c>
      <c r="C59" s="39">
        <v>250</v>
      </c>
      <c r="D59" s="39">
        <v>51.48004</v>
      </c>
      <c r="E59" s="33">
        <f t="shared" si="0"/>
        <v>20.592016</v>
      </c>
      <c r="F59" s="34">
        <v>123.56818</v>
      </c>
      <c r="G59" s="35">
        <f t="shared" si="1"/>
        <v>41.66124321002381</v>
      </c>
    </row>
    <row r="60" spans="1:7" ht="63">
      <c r="A60" s="22" t="s">
        <v>186</v>
      </c>
      <c r="B60" s="21" t="s">
        <v>375</v>
      </c>
      <c r="C60" s="39"/>
      <c r="D60" s="39">
        <f>D61</f>
        <v>0.24769</v>
      </c>
      <c r="E60" s="33"/>
      <c r="F60" s="34">
        <v>0</v>
      </c>
      <c r="G60" s="35"/>
    </row>
    <row r="61" spans="1:7" ht="110.25">
      <c r="A61" s="22" t="s">
        <v>187</v>
      </c>
      <c r="B61" s="21" t="s">
        <v>376</v>
      </c>
      <c r="C61" s="39"/>
      <c r="D61" s="39">
        <f>D62</f>
        <v>0.24769</v>
      </c>
      <c r="E61" s="33"/>
      <c r="F61" s="34">
        <v>0</v>
      </c>
      <c r="G61" s="35"/>
    </row>
    <row r="62" spans="1:7" ht="189">
      <c r="A62" s="22" t="s">
        <v>188</v>
      </c>
      <c r="B62" s="21" t="s">
        <v>377</v>
      </c>
      <c r="C62" s="39"/>
      <c r="D62" s="39">
        <v>0.24769</v>
      </c>
      <c r="E62" s="33"/>
      <c r="F62" s="34">
        <v>0</v>
      </c>
      <c r="G62" s="35"/>
    </row>
    <row r="63" spans="1:7" ht="110.25">
      <c r="A63" s="22" t="s">
        <v>189</v>
      </c>
      <c r="B63" s="21" t="s">
        <v>378</v>
      </c>
      <c r="C63" s="39">
        <f>C64</f>
        <v>350</v>
      </c>
      <c r="D63" s="39">
        <f>D64</f>
        <v>197.11931</v>
      </c>
      <c r="E63" s="33">
        <f t="shared" si="0"/>
        <v>56.31980285714286</v>
      </c>
      <c r="F63" s="34">
        <v>150.78391</v>
      </c>
      <c r="G63" s="35"/>
    </row>
    <row r="64" spans="1:7" ht="94.5">
      <c r="A64" s="22" t="s">
        <v>190</v>
      </c>
      <c r="B64" s="21" t="s">
        <v>379</v>
      </c>
      <c r="C64" s="39">
        <f>C65</f>
        <v>350</v>
      </c>
      <c r="D64" s="39">
        <f>D65</f>
        <v>197.11931</v>
      </c>
      <c r="E64" s="33">
        <f t="shared" si="0"/>
        <v>56.31980285714286</v>
      </c>
      <c r="F64" s="34">
        <v>150.78391</v>
      </c>
      <c r="G64" s="35">
        <f t="shared" si="1"/>
        <v>130.72967135551798</v>
      </c>
    </row>
    <row r="65" spans="1:7" ht="94.5">
      <c r="A65" s="22" t="s">
        <v>191</v>
      </c>
      <c r="B65" s="21" t="s">
        <v>380</v>
      </c>
      <c r="C65" s="39">
        <v>350</v>
      </c>
      <c r="D65" s="39">
        <v>197.11931</v>
      </c>
      <c r="E65" s="33">
        <f t="shared" si="0"/>
        <v>56.31980285714286</v>
      </c>
      <c r="F65" s="34">
        <v>150.78391</v>
      </c>
      <c r="G65" s="35">
        <f t="shared" si="1"/>
        <v>130.72967135551798</v>
      </c>
    </row>
    <row r="66" spans="1:7" ht="31.5">
      <c r="A66" s="22" t="s">
        <v>381</v>
      </c>
      <c r="B66" s="21" t="s">
        <v>382</v>
      </c>
      <c r="C66" s="39">
        <f>C67</f>
        <v>625</v>
      </c>
      <c r="D66" s="39">
        <f>D67</f>
        <v>48467.70338</v>
      </c>
      <c r="E66" s="33">
        <f t="shared" si="0"/>
        <v>7754.8325408</v>
      </c>
      <c r="F66" s="34">
        <f>F67+F68+F69</f>
        <v>423.19821999999994</v>
      </c>
      <c r="G66" s="35">
        <f t="shared" si="1"/>
        <v>11452.719101701327</v>
      </c>
    </row>
    <row r="67" spans="1:7" ht="31.5">
      <c r="A67" s="22" t="s">
        <v>192</v>
      </c>
      <c r="B67" s="21" t="s">
        <v>502</v>
      </c>
      <c r="C67" s="39">
        <f>C68+C69+C70</f>
        <v>625</v>
      </c>
      <c r="D67" s="39">
        <f>D68+D69+D70</f>
        <v>48467.70338</v>
      </c>
      <c r="E67" s="33">
        <f t="shared" si="0"/>
        <v>7754.8325408</v>
      </c>
      <c r="F67" s="34">
        <f>F68+F69+F70</f>
        <v>345.94595</v>
      </c>
      <c r="G67" s="35">
        <f t="shared" si="1"/>
        <v>14010.195344099273</v>
      </c>
    </row>
    <row r="68" spans="1:7" ht="31.5">
      <c r="A68" s="22" t="s">
        <v>193</v>
      </c>
      <c r="B68" s="21" t="s">
        <v>503</v>
      </c>
      <c r="C68" s="39">
        <v>160</v>
      </c>
      <c r="D68" s="39">
        <v>48377.49</v>
      </c>
      <c r="E68" s="33">
        <f t="shared" si="0"/>
        <v>30235.931249999998</v>
      </c>
      <c r="F68" s="34">
        <v>69.99049</v>
      </c>
      <c r="G68" s="35">
        <f t="shared" si="1"/>
        <v>69120.09045800366</v>
      </c>
    </row>
    <row r="69" spans="1:7" ht="31.5">
      <c r="A69" s="22" t="s">
        <v>194</v>
      </c>
      <c r="B69" s="21" t="s">
        <v>501</v>
      </c>
      <c r="C69" s="39">
        <v>45</v>
      </c>
      <c r="D69" s="39"/>
      <c r="E69" s="33">
        <f t="shared" si="0"/>
        <v>0</v>
      </c>
      <c r="F69" s="34">
        <v>7.26178</v>
      </c>
      <c r="G69" s="35">
        <f t="shared" si="1"/>
        <v>0</v>
      </c>
    </row>
    <row r="70" spans="1:7" ht="31.5">
      <c r="A70" s="22" t="s">
        <v>195</v>
      </c>
      <c r="B70" s="21" t="s">
        <v>500</v>
      </c>
      <c r="C70" s="39">
        <f>C71+C72</f>
        <v>420</v>
      </c>
      <c r="D70" s="39">
        <f>D71+D72</f>
        <v>90.21338</v>
      </c>
      <c r="E70" s="33">
        <f t="shared" si="0"/>
        <v>21.47937619047619</v>
      </c>
      <c r="F70" s="34">
        <v>268.69368</v>
      </c>
      <c r="G70" s="35">
        <f t="shared" si="1"/>
        <v>33.57480533222814</v>
      </c>
    </row>
    <row r="71" spans="1:7" ht="15.75">
      <c r="A71" s="22" t="s">
        <v>196</v>
      </c>
      <c r="B71" s="21" t="s">
        <v>499</v>
      </c>
      <c r="C71" s="39">
        <v>150</v>
      </c>
      <c r="D71" s="39">
        <v>38.9889</v>
      </c>
      <c r="E71" s="33">
        <f aca="true" t="shared" si="2" ref="E71:E84">D71/C71*100</f>
        <v>25.9926</v>
      </c>
      <c r="F71" s="34">
        <v>111.46046</v>
      </c>
      <c r="G71" s="35">
        <f t="shared" si="1"/>
        <v>34.980027895093926</v>
      </c>
    </row>
    <row r="72" spans="1:7" ht="31.5">
      <c r="A72" s="22" t="s">
        <v>197</v>
      </c>
      <c r="B72" s="21" t="s">
        <v>498</v>
      </c>
      <c r="C72" s="39">
        <v>270</v>
      </c>
      <c r="D72" s="39">
        <v>51.22448</v>
      </c>
      <c r="E72" s="33">
        <f t="shared" si="2"/>
        <v>18.97202962962963</v>
      </c>
      <c r="F72" s="34">
        <v>157.23322</v>
      </c>
      <c r="G72" s="35">
        <f t="shared" si="1"/>
        <v>32.5786624480501</v>
      </c>
    </row>
    <row r="73" spans="1:13" s="2" customFormat="1" ht="31.5">
      <c r="A73" s="22" t="s">
        <v>383</v>
      </c>
      <c r="B73" s="21" t="s">
        <v>384</v>
      </c>
      <c r="C73" s="39">
        <f>C74+C77</f>
        <v>552.67814</v>
      </c>
      <c r="D73" s="39">
        <f>D74+D77</f>
        <v>381.15430000000003</v>
      </c>
      <c r="E73" s="33">
        <f t="shared" si="2"/>
        <v>68.96496756683737</v>
      </c>
      <c r="F73" s="34">
        <f>F74+F77</f>
        <v>145.0898</v>
      </c>
      <c r="G73" s="35">
        <f aca="true" t="shared" si="3" ref="G73:G136">D73/F73*100</f>
        <v>262.7023402058588</v>
      </c>
      <c r="H73" s="1"/>
      <c r="J73" s="1"/>
      <c r="K73" s="1"/>
      <c r="L73" s="1"/>
      <c r="M73" s="1"/>
    </row>
    <row r="74" spans="1:7" ht="15.75">
      <c r="A74" s="22" t="s">
        <v>198</v>
      </c>
      <c r="B74" s="21" t="s">
        <v>385</v>
      </c>
      <c r="C74" s="39">
        <f>C75</f>
        <v>506</v>
      </c>
      <c r="D74" s="39">
        <f>D75</f>
        <v>331.22966</v>
      </c>
      <c r="E74" s="33">
        <f t="shared" si="2"/>
        <v>65.4604071146245</v>
      </c>
      <c r="F74" s="34">
        <f>F75</f>
        <v>137.713</v>
      </c>
      <c r="G74" s="35">
        <f t="shared" si="3"/>
        <v>240.52170819022174</v>
      </c>
    </row>
    <row r="75" spans="1:7" ht="15.75">
      <c r="A75" s="22" t="s">
        <v>199</v>
      </c>
      <c r="B75" s="21" t="s">
        <v>386</v>
      </c>
      <c r="C75" s="39">
        <f>C76</f>
        <v>506</v>
      </c>
      <c r="D75" s="39">
        <f>D76</f>
        <v>331.22966</v>
      </c>
      <c r="E75" s="33">
        <f t="shared" si="2"/>
        <v>65.4604071146245</v>
      </c>
      <c r="F75" s="34">
        <f>F76</f>
        <v>137.713</v>
      </c>
      <c r="G75" s="35">
        <f t="shared" si="3"/>
        <v>240.52170819022174</v>
      </c>
    </row>
    <row r="76" spans="1:7" ht="47.25">
      <c r="A76" s="22" t="s">
        <v>200</v>
      </c>
      <c r="B76" s="21" t="s">
        <v>387</v>
      </c>
      <c r="C76" s="39">
        <v>506</v>
      </c>
      <c r="D76" s="39">
        <v>331.22966</v>
      </c>
      <c r="E76" s="33">
        <f t="shared" si="2"/>
        <v>65.4604071146245</v>
      </c>
      <c r="F76" s="34">
        <v>137.713</v>
      </c>
      <c r="G76" s="35">
        <f t="shared" si="3"/>
        <v>240.52170819022174</v>
      </c>
    </row>
    <row r="77" spans="1:7" ht="15.75">
      <c r="A77" s="22" t="s">
        <v>201</v>
      </c>
      <c r="B77" s="21" t="s">
        <v>388</v>
      </c>
      <c r="C77" s="39">
        <f>C78</f>
        <v>46.67814</v>
      </c>
      <c r="D77" s="39">
        <f>D78</f>
        <v>49.92464</v>
      </c>
      <c r="E77" s="33">
        <f t="shared" si="2"/>
        <v>106.95507575923119</v>
      </c>
      <c r="F77" s="34">
        <f>F78</f>
        <v>7.3768</v>
      </c>
      <c r="G77" s="35">
        <f t="shared" si="3"/>
        <v>676.7790912048584</v>
      </c>
    </row>
    <row r="78" spans="1:12" s="2" customFormat="1" ht="15.75">
      <c r="A78" s="22" t="s">
        <v>202</v>
      </c>
      <c r="B78" s="21" t="s">
        <v>389</v>
      </c>
      <c r="C78" s="39">
        <f>C79</f>
        <v>46.67814</v>
      </c>
      <c r="D78" s="39">
        <f>D79</f>
        <v>49.92464</v>
      </c>
      <c r="E78" s="33">
        <f t="shared" si="2"/>
        <v>106.95507575923119</v>
      </c>
      <c r="F78" s="34">
        <f>F79</f>
        <v>7.3768</v>
      </c>
      <c r="G78" s="35">
        <f t="shared" si="3"/>
        <v>676.7790912048584</v>
      </c>
      <c r="H78" s="1"/>
      <c r="J78" s="1"/>
      <c r="K78" s="1"/>
      <c r="L78" s="1"/>
    </row>
    <row r="79" spans="1:7" ht="31.5">
      <c r="A79" s="22" t="s">
        <v>203</v>
      </c>
      <c r="B79" s="21" t="s">
        <v>390</v>
      </c>
      <c r="C79" s="39">
        <v>46.67814</v>
      </c>
      <c r="D79" s="39">
        <v>49.92464</v>
      </c>
      <c r="E79" s="33">
        <f t="shared" si="2"/>
        <v>106.95507575923119</v>
      </c>
      <c r="F79" s="34">
        <v>7.3768</v>
      </c>
      <c r="G79" s="35">
        <f t="shared" si="3"/>
        <v>676.7790912048584</v>
      </c>
    </row>
    <row r="80" spans="1:7" ht="31.5">
      <c r="A80" s="22" t="s">
        <v>391</v>
      </c>
      <c r="B80" s="21" t="s">
        <v>392</v>
      </c>
      <c r="C80" s="39">
        <f>C81</f>
        <v>2500</v>
      </c>
      <c r="D80" s="39">
        <f>D81</f>
        <v>17006.9833</v>
      </c>
      <c r="E80" s="33">
        <f t="shared" si="2"/>
        <v>680.2793320000001</v>
      </c>
      <c r="F80" s="34">
        <f>F81</f>
        <v>4060.32456</v>
      </c>
      <c r="G80" s="35">
        <f t="shared" si="3"/>
        <v>418.857730427343</v>
      </c>
    </row>
    <row r="81" spans="1:12" s="2" customFormat="1" ht="47.25">
      <c r="A81" s="22" t="s">
        <v>207</v>
      </c>
      <c r="B81" s="21" t="s">
        <v>204</v>
      </c>
      <c r="C81" s="39">
        <f>C82</f>
        <v>2500</v>
      </c>
      <c r="D81" s="39">
        <f>D82</f>
        <v>17006.9833</v>
      </c>
      <c r="E81" s="33">
        <f t="shared" si="2"/>
        <v>680.2793320000001</v>
      </c>
      <c r="F81" s="34">
        <f>F82</f>
        <v>4060.32456</v>
      </c>
      <c r="G81" s="35">
        <f t="shared" si="3"/>
        <v>418.857730427343</v>
      </c>
      <c r="H81" s="1"/>
      <c r="J81" s="1"/>
      <c r="K81" s="1"/>
      <c r="L81" s="1"/>
    </row>
    <row r="82" spans="1:7" ht="47.25">
      <c r="A82" s="22" t="s">
        <v>208</v>
      </c>
      <c r="B82" s="21" t="s">
        <v>205</v>
      </c>
      <c r="C82" s="39">
        <f>C83</f>
        <v>2500</v>
      </c>
      <c r="D82" s="39">
        <f>D83</f>
        <v>17006.9833</v>
      </c>
      <c r="E82" s="33">
        <f t="shared" si="2"/>
        <v>680.2793320000001</v>
      </c>
      <c r="F82" s="34">
        <f>F83</f>
        <v>4060.32456</v>
      </c>
      <c r="G82" s="35">
        <f t="shared" si="3"/>
        <v>418.857730427343</v>
      </c>
    </row>
    <row r="83" spans="1:7" ht="78.75">
      <c r="A83" s="22" t="s">
        <v>209</v>
      </c>
      <c r="B83" s="21" t="s">
        <v>206</v>
      </c>
      <c r="C83" s="39">
        <v>2500</v>
      </c>
      <c r="D83" s="39">
        <v>17006.9833</v>
      </c>
      <c r="E83" s="33">
        <f t="shared" si="2"/>
        <v>680.2793320000001</v>
      </c>
      <c r="F83" s="34">
        <v>4060.32456</v>
      </c>
      <c r="G83" s="35">
        <f t="shared" si="3"/>
        <v>418.857730427343</v>
      </c>
    </row>
    <row r="84" spans="1:7" ht="15.75">
      <c r="A84" s="22" t="s">
        <v>393</v>
      </c>
      <c r="B84" s="21" t="s">
        <v>394</v>
      </c>
      <c r="C84" s="39">
        <v>6500</v>
      </c>
      <c r="D84" s="39">
        <v>4003.55451</v>
      </c>
      <c r="E84" s="33">
        <f t="shared" si="2"/>
        <v>61.5931463076923</v>
      </c>
      <c r="F84" s="34">
        <v>10352.01965</v>
      </c>
      <c r="G84" s="35">
        <f t="shared" si="3"/>
        <v>38.67413939848926</v>
      </c>
    </row>
    <row r="85" spans="1:7" ht="47.25">
      <c r="A85" s="22" t="s">
        <v>210</v>
      </c>
      <c r="B85" s="21" t="s">
        <v>395</v>
      </c>
      <c r="C85" s="39"/>
      <c r="D85" s="39">
        <v>627.65671</v>
      </c>
      <c r="E85" s="33"/>
      <c r="F85" s="34">
        <v>143.21063</v>
      </c>
      <c r="G85" s="35">
        <f t="shared" si="3"/>
        <v>438.27522440198743</v>
      </c>
    </row>
    <row r="86" spans="1:7" ht="78.75">
      <c r="A86" s="22" t="s">
        <v>211</v>
      </c>
      <c r="B86" s="21" t="s">
        <v>396</v>
      </c>
      <c r="C86" s="39"/>
      <c r="D86" s="39">
        <v>5.08678</v>
      </c>
      <c r="E86" s="33"/>
      <c r="F86" s="34">
        <v>0.98</v>
      </c>
      <c r="G86" s="35">
        <f t="shared" si="3"/>
        <v>519.0591836734694</v>
      </c>
    </row>
    <row r="87" spans="1:7" ht="110.25">
      <c r="A87" s="22" t="s">
        <v>212</v>
      </c>
      <c r="B87" s="21" t="s">
        <v>397</v>
      </c>
      <c r="C87" s="39"/>
      <c r="D87" s="39">
        <v>5.08678</v>
      </c>
      <c r="E87" s="33"/>
      <c r="F87" s="34">
        <v>0.98</v>
      </c>
      <c r="G87" s="35">
        <f t="shared" si="3"/>
        <v>519.0591836734694</v>
      </c>
    </row>
    <row r="88" spans="1:7" ht="110.25">
      <c r="A88" s="22" t="s">
        <v>213</v>
      </c>
      <c r="B88" s="21" t="s">
        <v>398</v>
      </c>
      <c r="C88" s="39"/>
      <c r="D88" s="39">
        <v>33.54859</v>
      </c>
      <c r="E88" s="33"/>
      <c r="F88" s="34">
        <v>10.25</v>
      </c>
      <c r="G88" s="35">
        <f t="shared" si="3"/>
        <v>327.30331707317066</v>
      </c>
    </row>
    <row r="89" spans="1:7" ht="141.75">
      <c r="A89" s="22" t="s">
        <v>214</v>
      </c>
      <c r="B89" s="21" t="s">
        <v>399</v>
      </c>
      <c r="C89" s="39"/>
      <c r="D89" s="39">
        <v>33.54859</v>
      </c>
      <c r="E89" s="33"/>
      <c r="F89" s="34">
        <v>10.25</v>
      </c>
      <c r="G89" s="35">
        <f t="shared" si="3"/>
        <v>327.30331707317066</v>
      </c>
    </row>
    <row r="90" spans="1:7" ht="78.75">
      <c r="A90" s="22" t="s">
        <v>215</v>
      </c>
      <c r="B90" s="21" t="s">
        <v>400</v>
      </c>
      <c r="C90" s="39"/>
      <c r="D90" s="39">
        <v>1.0072</v>
      </c>
      <c r="E90" s="33"/>
      <c r="F90" s="34">
        <v>2.05826</v>
      </c>
      <c r="G90" s="35">
        <f t="shared" si="3"/>
        <v>48.93453693896787</v>
      </c>
    </row>
    <row r="91" spans="1:7" ht="110.25">
      <c r="A91" s="22" t="s">
        <v>216</v>
      </c>
      <c r="B91" s="21" t="s">
        <v>401</v>
      </c>
      <c r="C91" s="39"/>
      <c r="D91" s="39">
        <v>1.0072</v>
      </c>
      <c r="E91" s="33"/>
      <c r="F91" s="34">
        <v>2.05826</v>
      </c>
      <c r="G91" s="35">
        <f t="shared" si="3"/>
        <v>48.93453693896787</v>
      </c>
    </row>
    <row r="92" spans="1:7" ht="78.75">
      <c r="A92" s="22" t="s">
        <v>217</v>
      </c>
      <c r="B92" s="21" t="s">
        <v>402</v>
      </c>
      <c r="C92" s="39"/>
      <c r="D92" s="39">
        <v>332.26397</v>
      </c>
      <c r="E92" s="33"/>
      <c r="F92" s="34">
        <v>17</v>
      </c>
      <c r="G92" s="35">
        <f t="shared" si="3"/>
        <v>1954.4939411764706</v>
      </c>
    </row>
    <row r="93" spans="1:7" ht="110.25">
      <c r="A93" s="22" t="s">
        <v>218</v>
      </c>
      <c r="B93" s="21" t="s">
        <v>403</v>
      </c>
      <c r="C93" s="39"/>
      <c r="D93" s="39">
        <v>332.26397</v>
      </c>
      <c r="E93" s="33"/>
      <c r="F93" s="34">
        <v>17</v>
      </c>
      <c r="G93" s="35">
        <f t="shared" si="3"/>
        <v>1954.4939411764706</v>
      </c>
    </row>
    <row r="94" spans="1:12" s="2" customFormat="1" ht="78.75">
      <c r="A94" s="22" t="s">
        <v>404</v>
      </c>
      <c r="B94" s="21" t="s">
        <v>405</v>
      </c>
      <c r="C94" s="39"/>
      <c r="D94" s="39">
        <v>1.5</v>
      </c>
      <c r="E94" s="33"/>
      <c r="F94" s="34">
        <v>0</v>
      </c>
      <c r="G94" s="35"/>
      <c r="H94" s="1"/>
      <c r="J94" s="1"/>
      <c r="K94" s="1"/>
      <c r="L94" s="1"/>
    </row>
    <row r="95" spans="1:7" ht="110.25">
      <c r="A95" s="22" t="s">
        <v>406</v>
      </c>
      <c r="B95" s="21" t="s">
        <v>407</v>
      </c>
      <c r="C95" s="39"/>
      <c r="D95" s="39">
        <v>1.5</v>
      </c>
      <c r="E95" s="33"/>
      <c r="F95" s="34">
        <v>0</v>
      </c>
      <c r="G95" s="35"/>
    </row>
    <row r="96" spans="1:7" ht="94.5">
      <c r="A96" s="22" t="s">
        <v>219</v>
      </c>
      <c r="B96" s="21" t="s">
        <v>408</v>
      </c>
      <c r="C96" s="39"/>
      <c r="D96" s="39">
        <v>7.40625</v>
      </c>
      <c r="E96" s="33"/>
      <c r="F96" s="34">
        <f>F97</f>
        <v>16.78925</v>
      </c>
      <c r="G96" s="35">
        <f t="shared" si="3"/>
        <v>44.11304852807601</v>
      </c>
    </row>
    <row r="97" spans="1:7" ht="126">
      <c r="A97" s="22" t="s">
        <v>220</v>
      </c>
      <c r="B97" s="21" t="s">
        <v>409</v>
      </c>
      <c r="C97" s="39"/>
      <c r="D97" s="39">
        <v>7.40625</v>
      </c>
      <c r="E97" s="33"/>
      <c r="F97" s="34">
        <v>16.78925</v>
      </c>
      <c r="G97" s="35">
        <f t="shared" si="3"/>
        <v>44.11304852807601</v>
      </c>
    </row>
    <row r="98" spans="1:7" ht="94.5">
      <c r="A98" s="22" t="s">
        <v>221</v>
      </c>
      <c r="B98" s="21" t="s">
        <v>410</v>
      </c>
      <c r="C98" s="39"/>
      <c r="D98" s="39">
        <v>1.45</v>
      </c>
      <c r="E98" s="33"/>
      <c r="F98" s="34">
        <v>0.55</v>
      </c>
      <c r="G98" s="35">
        <f t="shared" si="3"/>
        <v>263.6363636363636</v>
      </c>
    </row>
    <row r="99" spans="1:7" ht="157.5">
      <c r="A99" s="22" t="s">
        <v>222</v>
      </c>
      <c r="B99" s="21" t="s">
        <v>411</v>
      </c>
      <c r="C99" s="39"/>
      <c r="D99" s="39">
        <v>1.45</v>
      </c>
      <c r="E99" s="33"/>
      <c r="F99" s="34">
        <v>0.55</v>
      </c>
      <c r="G99" s="35">
        <f t="shared" si="3"/>
        <v>263.6363636363636</v>
      </c>
    </row>
    <row r="100" spans="1:7" ht="78.75">
      <c r="A100" s="22" t="s">
        <v>412</v>
      </c>
      <c r="B100" s="21" t="s">
        <v>413</v>
      </c>
      <c r="C100" s="39"/>
      <c r="D100" s="39">
        <v>16.08</v>
      </c>
      <c r="E100" s="33"/>
      <c r="F100" s="34">
        <v>0</v>
      </c>
      <c r="G100" s="35"/>
    </row>
    <row r="101" spans="1:7" ht="126">
      <c r="A101" s="22" t="s">
        <v>414</v>
      </c>
      <c r="B101" s="21" t="s">
        <v>415</v>
      </c>
      <c r="C101" s="39"/>
      <c r="D101" s="39">
        <v>16.08</v>
      </c>
      <c r="E101" s="33"/>
      <c r="F101" s="34">
        <v>0</v>
      </c>
      <c r="G101" s="35"/>
    </row>
    <row r="102" spans="1:7" ht="78.75">
      <c r="A102" s="22" t="s">
        <v>416</v>
      </c>
      <c r="B102" s="21" t="s">
        <v>417</v>
      </c>
      <c r="C102" s="39"/>
      <c r="D102" s="39">
        <v>0.25</v>
      </c>
      <c r="E102" s="33"/>
      <c r="F102" s="34">
        <v>0</v>
      </c>
      <c r="G102" s="35"/>
    </row>
    <row r="103" spans="1:7" ht="110.25">
      <c r="A103" s="22" t="s">
        <v>418</v>
      </c>
      <c r="B103" s="21" t="s">
        <v>419</v>
      </c>
      <c r="C103" s="39"/>
      <c r="D103" s="39">
        <v>0.25</v>
      </c>
      <c r="E103" s="33"/>
      <c r="F103" s="34">
        <v>0</v>
      </c>
      <c r="G103" s="35"/>
    </row>
    <row r="104" spans="1:7" ht="78.75">
      <c r="A104" s="22" t="s">
        <v>223</v>
      </c>
      <c r="B104" s="21" t="s">
        <v>420</v>
      </c>
      <c r="C104" s="39"/>
      <c r="D104" s="39">
        <v>110.69851</v>
      </c>
      <c r="E104" s="33"/>
      <c r="F104" s="34">
        <v>28.5</v>
      </c>
      <c r="G104" s="35">
        <f t="shared" si="3"/>
        <v>388.4158245614035</v>
      </c>
    </row>
    <row r="105" spans="1:7" ht="110.25">
      <c r="A105" s="22" t="s">
        <v>224</v>
      </c>
      <c r="B105" s="21" t="s">
        <v>421</v>
      </c>
      <c r="C105" s="39"/>
      <c r="D105" s="39">
        <v>110.69851</v>
      </c>
      <c r="E105" s="33"/>
      <c r="F105" s="34">
        <v>28.5</v>
      </c>
      <c r="G105" s="35">
        <f t="shared" si="3"/>
        <v>388.4158245614035</v>
      </c>
    </row>
    <row r="106" spans="1:7" ht="94.5">
      <c r="A106" s="22" t="s">
        <v>225</v>
      </c>
      <c r="B106" s="21" t="s">
        <v>422</v>
      </c>
      <c r="C106" s="39"/>
      <c r="D106" s="39">
        <v>118.36541</v>
      </c>
      <c r="E106" s="33"/>
      <c r="F106" s="34">
        <v>67.08312</v>
      </c>
      <c r="G106" s="35">
        <f t="shared" si="3"/>
        <v>176.44589279687648</v>
      </c>
    </row>
    <row r="107" spans="1:7" ht="126">
      <c r="A107" s="22" t="s">
        <v>226</v>
      </c>
      <c r="B107" s="21" t="s">
        <v>423</v>
      </c>
      <c r="C107" s="39"/>
      <c r="D107" s="39">
        <v>118.36541</v>
      </c>
      <c r="E107" s="33"/>
      <c r="F107" s="34">
        <v>67.08312</v>
      </c>
      <c r="G107" s="35">
        <f t="shared" si="3"/>
        <v>176.44589279687648</v>
      </c>
    </row>
    <row r="108" spans="1:7" ht="47.25">
      <c r="A108" s="22" t="s">
        <v>227</v>
      </c>
      <c r="B108" s="21" t="s">
        <v>424</v>
      </c>
      <c r="C108" s="39"/>
      <c r="D108" s="39">
        <v>0.1</v>
      </c>
      <c r="E108" s="33"/>
      <c r="F108" s="34">
        <v>0</v>
      </c>
      <c r="G108" s="35"/>
    </row>
    <row r="109" spans="1:7" ht="63">
      <c r="A109" s="22" t="s">
        <v>228</v>
      </c>
      <c r="B109" s="21" t="s">
        <v>425</v>
      </c>
      <c r="C109" s="39"/>
      <c r="D109" s="39">
        <v>0.1</v>
      </c>
      <c r="E109" s="33"/>
      <c r="F109" s="34">
        <v>0</v>
      </c>
      <c r="G109" s="35"/>
    </row>
    <row r="110" spans="1:7" ht="141.75">
      <c r="A110" s="22" t="s">
        <v>229</v>
      </c>
      <c r="B110" s="21" t="s">
        <v>426</v>
      </c>
      <c r="C110" s="39">
        <v>200</v>
      </c>
      <c r="D110" s="39">
        <v>5.75635</v>
      </c>
      <c r="E110" s="33">
        <f>D110/C110*100</f>
        <v>2.878175</v>
      </c>
      <c r="F110" s="34">
        <v>347.99142</v>
      </c>
      <c r="G110" s="35">
        <f t="shared" si="3"/>
        <v>1.654164346925565</v>
      </c>
    </row>
    <row r="111" spans="1:7" ht="63">
      <c r="A111" s="22" t="s">
        <v>230</v>
      </c>
      <c r="B111" s="21" t="s">
        <v>427</v>
      </c>
      <c r="C111" s="39">
        <v>200</v>
      </c>
      <c r="D111" s="39">
        <v>5.57778</v>
      </c>
      <c r="E111" s="33">
        <f>D111/C111*100</f>
        <v>2.78889</v>
      </c>
      <c r="F111" s="34">
        <v>347.99142</v>
      </c>
      <c r="G111" s="35">
        <f t="shared" si="3"/>
        <v>1.602849863367321</v>
      </c>
    </row>
    <row r="112" spans="1:7" ht="94.5">
      <c r="A112" s="22" t="s">
        <v>231</v>
      </c>
      <c r="B112" s="21" t="s">
        <v>428</v>
      </c>
      <c r="C112" s="39">
        <v>200</v>
      </c>
      <c r="D112" s="39">
        <v>5.57778</v>
      </c>
      <c r="E112" s="33">
        <f>D112/C112*100</f>
        <v>2.78889</v>
      </c>
      <c r="F112" s="34">
        <v>347.99142</v>
      </c>
      <c r="G112" s="35">
        <f t="shared" si="3"/>
        <v>1.602849863367321</v>
      </c>
    </row>
    <row r="113" spans="1:7" ht="110.25">
      <c r="A113" s="22" t="s">
        <v>429</v>
      </c>
      <c r="B113" s="21" t="s">
        <v>430</v>
      </c>
      <c r="C113" s="39"/>
      <c r="D113" s="39">
        <v>0.17857</v>
      </c>
      <c r="E113" s="33"/>
      <c r="F113" s="34">
        <v>0</v>
      </c>
      <c r="G113" s="35"/>
    </row>
    <row r="114" spans="1:7" ht="94.5">
      <c r="A114" s="22" t="s">
        <v>431</v>
      </c>
      <c r="B114" s="21" t="s">
        <v>432</v>
      </c>
      <c r="C114" s="39"/>
      <c r="D114" s="39">
        <v>0.17857</v>
      </c>
      <c r="E114" s="33"/>
      <c r="F114" s="34">
        <v>0</v>
      </c>
      <c r="G114" s="35"/>
    </row>
    <row r="115" spans="1:7" ht="31.5">
      <c r="A115" s="22" t="s">
        <v>232</v>
      </c>
      <c r="B115" s="21" t="s">
        <v>433</v>
      </c>
      <c r="C115" s="39">
        <v>6300</v>
      </c>
      <c r="D115" s="39">
        <v>2542.23352</v>
      </c>
      <c r="E115" s="33">
        <f>D115/C115*100</f>
        <v>40.35291301587302</v>
      </c>
      <c r="F115" s="34">
        <v>9860.8176</v>
      </c>
      <c r="G115" s="35">
        <f t="shared" si="3"/>
        <v>25.78116362278114</v>
      </c>
    </row>
    <row r="116" spans="1:7" ht="94.5">
      <c r="A116" s="22" t="s">
        <v>233</v>
      </c>
      <c r="B116" s="21" t="s">
        <v>434</v>
      </c>
      <c r="C116" s="39">
        <v>6300</v>
      </c>
      <c r="D116" s="39">
        <v>2542.23352</v>
      </c>
      <c r="E116" s="33">
        <f>D116/C116*100</f>
        <v>40.35291301587302</v>
      </c>
      <c r="F116" s="34">
        <v>9860.8176</v>
      </c>
      <c r="G116" s="35">
        <f t="shared" si="3"/>
        <v>25.78116362278114</v>
      </c>
    </row>
    <row r="117" spans="1:7" ht="94.5">
      <c r="A117" s="22" t="s">
        <v>234</v>
      </c>
      <c r="B117" s="21" t="s">
        <v>435</v>
      </c>
      <c r="C117" s="39">
        <v>6300</v>
      </c>
      <c r="D117" s="39">
        <v>2553.64258</v>
      </c>
      <c r="E117" s="33">
        <f>D117/C117*100</f>
        <v>40.53400920634921</v>
      </c>
      <c r="F117" s="34">
        <v>9840.62213</v>
      </c>
      <c r="G117" s="35">
        <f t="shared" si="3"/>
        <v>25.95001155684046</v>
      </c>
    </row>
    <row r="118" spans="1:7" ht="94.5">
      <c r="A118" s="22" t="s">
        <v>235</v>
      </c>
      <c r="B118" s="21" t="s">
        <v>436</v>
      </c>
      <c r="C118" s="39"/>
      <c r="D118" s="39">
        <v>-11.40906</v>
      </c>
      <c r="E118" s="33"/>
      <c r="F118" s="34">
        <v>20.19547</v>
      </c>
      <c r="G118" s="35">
        <f t="shared" si="3"/>
        <v>-56.49316406104934</v>
      </c>
    </row>
    <row r="119" spans="1:7" ht="34.5" customHeight="1">
      <c r="A119" s="22" t="s">
        <v>437</v>
      </c>
      <c r="B119" s="21" t="s">
        <v>438</v>
      </c>
      <c r="C119" s="39"/>
      <c r="D119" s="39">
        <v>827.80793</v>
      </c>
      <c r="E119" s="33"/>
      <c r="F119" s="34">
        <v>0</v>
      </c>
      <c r="G119" s="35"/>
    </row>
    <row r="120" spans="1:7" ht="141.75">
      <c r="A120" s="22" t="s">
        <v>439</v>
      </c>
      <c r="B120" s="21" t="s">
        <v>440</v>
      </c>
      <c r="C120" s="39"/>
      <c r="D120" s="39">
        <v>827.80793</v>
      </c>
      <c r="E120" s="33"/>
      <c r="F120" s="34">
        <v>0</v>
      </c>
      <c r="G120" s="35"/>
    </row>
    <row r="121" spans="1:7" ht="15.75">
      <c r="A121" s="22" t="s">
        <v>441</v>
      </c>
      <c r="B121" s="21" t="s">
        <v>442</v>
      </c>
      <c r="C121" s="39"/>
      <c r="D121" s="39">
        <v>689.01047</v>
      </c>
      <c r="E121" s="33"/>
      <c r="F121" s="34">
        <f>F122+F124</f>
        <v>2052.53863</v>
      </c>
      <c r="G121" s="35">
        <f t="shared" si="3"/>
        <v>33.5686968288631</v>
      </c>
    </row>
    <row r="122" spans="1:7" ht="15.75">
      <c r="A122" s="22" t="s">
        <v>236</v>
      </c>
      <c r="B122" s="21" t="s">
        <v>443</v>
      </c>
      <c r="C122" s="39"/>
      <c r="D122" s="39">
        <v>-2.91124</v>
      </c>
      <c r="E122" s="33"/>
      <c r="F122" s="34">
        <f>F123</f>
        <v>-4.95436</v>
      </c>
      <c r="G122" s="35">
        <f t="shared" si="3"/>
        <v>58.761171977813476</v>
      </c>
    </row>
    <row r="123" spans="1:7" ht="31.5">
      <c r="A123" s="22" t="s">
        <v>237</v>
      </c>
      <c r="B123" s="21" t="s">
        <v>504</v>
      </c>
      <c r="C123" s="39"/>
      <c r="D123" s="39">
        <v>-2.91124</v>
      </c>
      <c r="E123" s="33"/>
      <c r="F123" s="34">
        <v>-4.95436</v>
      </c>
      <c r="G123" s="35">
        <f t="shared" si="3"/>
        <v>58.761171977813476</v>
      </c>
    </row>
    <row r="124" spans="1:12" s="2" customFormat="1" ht="15.75">
      <c r="A124" s="22" t="s">
        <v>238</v>
      </c>
      <c r="B124" s="21" t="s">
        <v>444</v>
      </c>
      <c r="C124" s="39"/>
      <c r="D124" s="39">
        <v>691.92171</v>
      </c>
      <c r="E124" s="33"/>
      <c r="F124" s="34">
        <f>F125</f>
        <v>2057.49299</v>
      </c>
      <c r="G124" s="35">
        <f t="shared" si="3"/>
        <v>33.62935929128001</v>
      </c>
      <c r="H124" s="1"/>
      <c r="J124" s="1"/>
      <c r="K124" s="1"/>
      <c r="L124" s="1"/>
    </row>
    <row r="125" spans="1:7" ht="31.5">
      <c r="A125" s="22" t="s">
        <v>239</v>
      </c>
      <c r="B125" s="21" t="s">
        <v>505</v>
      </c>
      <c r="C125" s="39"/>
      <c r="D125" s="39">
        <v>691.92171</v>
      </c>
      <c r="E125" s="33"/>
      <c r="F125" s="34">
        <v>2057.49299</v>
      </c>
      <c r="G125" s="35">
        <f t="shared" si="3"/>
        <v>33.62935929128001</v>
      </c>
    </row>
    <row r="126" spans="1:7" ht="15.75">
      <c r="A126" s="22" t="s">
        <v>445</v>
      </c>
      <c r="B126" s="21" t="s">
        <v>446</v>
      </c>
      <c r="C126" s="39">
        <v>909818.81962</v>
      </c>
      <c r="D126" s="39">
        <v>355064.7477</v>
      </c>
      <c r="E126" s="33">
        <f>D126/C126*100</f>
        <v>39.0258741678149</v>
      </c>
      <c r="F126" s="34">
        <v>328760.41871</v>
      </c>
      <c r="G126" s="35">
        <f t="shared" si="3"/>
        <v>108.00106323419763</v>
      </c>
    </row>
    <row r="127" spans="1:7" ht="47.25">
      <c r="A127" s="22" t="s">
        <v>447</v>
      </c>
      <c r="B127" s="21" t="s">
        <v>448</v>
      </c>
      <c r="C127" s="39">
        <v>906818.81962</v>
      </c>
      <c r="D127" s="39">
        <v>352105.9687</v>
      </c>
      <c r="E127" s="33">
        <f>D127/C127*100</f>
        <v>38.82870106815263</v>
      </c>
      <c r="F127" s="34">
        <v>329832.32215</v>
      </c>
      <c r="G127" s="35">
        <f t="shared" si="3"/>
        <v>106.75302117294328</v>
      </c>
    </row>
    <row r="128" spans="1:7" ht="31.5">
      <c r="A128" s="22" t="s">
        <v>253</v>
      </c>
      <c r="B128" s="21" t="s">
        <v>449</v>
      </c>
      <c r="C128" s="39">
        <v>7865.06</v>
      </c>
      <c r="D128" s="39">
        <v>7865.06</v>
      </c>
      <c r="E128" s="33">
        <f>D128/C128*100</f>
        <v>100</v>
      </c>
      <c r="F128" s="34">
        <v>43462.92328</v>
      </c>
      <c r="G128" s="35">
        <f t="shared" si="3"/>
        <v>18.09602163510986</v>
      </c>
    </row>
    <row r="129" spans="1:7" ht="31.5">
      <c r="A129" s="22" t="s">
        <v>254</v>
      </c>
      <c r="B129" s="21" t="s">
        <v>450</v>
      </c>
      <c r="C129" s="39">
        <v>7865.06</v>
      </c>
      <c r="D129" s="39">
        <v>7865.06</v>
      </c>
      <c r="E129" s="33">
        <f>D129/C129*100</f>
        <v>100</v>
      </c>
      <c r="F129" s="34">
        <v>42654.92328</v>
      </c>
      <c r="G129" s="35">
        <f t="shared" si="3"/>
        <v>18.438809392227327</v>
      </c>
    </row>
    <row r="130" spans="1:7" ht="47.25">
      <c r="A130" s="22" t="s">
        <v>255</v>
      </c>
      <c r="B130" s="21" t="s">
        <v>451</v>
      </c>
      <c r="C130" s="39">
        <v>7865.06</v>
      </c>
      <c r="D130" s="39">
        <v>7865.06</v>
      </c>
      <c r="E130" s="33">
        <f>D130/C130*100</f>
        <v>100</v>
      </c>
      <c r="F130" s="34">
        <v>42654.92328</v>
      </c>
      <c r="G130" s="35">
        <f t="shared" si="3"/>
        <v>18.438809392227327</v>
      </c>
    </row>
    <row r="131" spans="1:7" ht="126">
      <c r="A131" s="40" t="s">
        <v>452</v>
      </c>
      <c r="B131" s="23" t="s">
        <v>453</v>
      </c>
      <c r="C131" s="39"/>
      <c r="D131" s="39">
        <v>0</v>
      </c>
      <c r="E131" s="33"/>
      <c r="F131" s="34">
        <v>808</v>
      </c>
      <c r="G131" s="35">
        <f t="shared" si="3"/>
        <v>0</v>
      </c>
    </row>
    <row r="132" spans="1:7" ht="126">
      <c r="A132" s="40" t="s">
        <v>454</v>
      </c>
      <c r="B132" s="23" t="s">
        <v>455</v>
      </c>
      <c r="C132" s="39"/>
      <c r="D132" s="39">
        <v>0</v>
      </c>
      <c r="E132" s="33"/>
      <c r="F132" s="34">
        <v>808</v>
      </c>
      <c r="G132" s="35">
        <f t="shared" si="3"/>
        <v>0</v>
      </c>
    </row>
    <row r="133" spans="1:7" ht="31.5">
      <c r="A133" s="22" t="s">
        <v>256</v>
      </c>
      <c r="B133" s="21" t="s">
        <v>456</v>
      </c>
      <c r="C133" s="39">
        <v>366443.62777</v>
      </c>
      <c r="D133" s="39">
        <v>75010.08464</v>
      </c>
      <c r="E133" s="33">
        <f>D133/C133*100</f>
        <v>20.469747310514133</v>
      </c>
      <c r="F133" s="34">
        <f>F134+F136+F140+F142+F146</f>
        <v>26109.34139</v>
      </c>
      <c r="G133" s="35">
        <f t="shared" si="3"/>
        <v>287.2921362494774</v>
      </c>
    </row>
    <row r="134" spans="1:7" ht="141.75">
      <c r="A134" s="22" t="s">
        <v>257</v>
      </c>
      <c r="B134" s="21" t="s">
        <v>457</v>
      </c>
      <c r="C134" s="39">
        <v>22363.04474</v>
      </c>
      <c r="D134" s="39">
        <v>8752.31597</v>
      </c>
      <c r="E134" s="33">
        <f>D134/C134*100</f>
        <v>39.13740759255843</v>
      </c>
      <c r="F134" s="34">
        <v>9927.49008</v>
      </c>
      <c r="G134" s="35">
        <f t="shared" si="3"/>
        <v>88.1624247364647</v>
      </c>
    </row>
    <row r="135" spans="1:7" ht="141.75">
      <c r="A135" s="22" t="s">
        <v>258</v>
      </c>
      <c r="B135" s="21" t="s">
        <v>458</v>
      </c>
      <c r="C135" s="39">
        <v>22363.04474</v>
      </c>
      <c r="D135" s="39">
        <v>8752.31597</v>
      </c>
      <c r="E135" s="33">
        <f aca="true" t="shared" si="4" ref="E135:E172">D135/C135*100</f>
        <v>39.13740759255843</v>
      </c>
      <c r="F135" s="34">
        <v>9927.49008</v>
      </c>
      <c r="G135" s="35">
        <f t="shared" si="3"/>
        <v>88.1624247364647</v>
      </c>
    </row>
    <row r="136" spans="1:7" ht="110.25">
      <c r="A136" s="22" t="s">
        <v>259</v>
      </c>
      <c r="B136" s="21" t="s">
        <v>459</v>
      </c>
      <c r="C136" s="39">
        <v>3909.08632</v>
      </c>
      <c r="D136" s="39">
        <v>2265.16239</v>
      </c>
      <c r="E136" s="33">
        <f t="shared" si="4"/>
        <v>57.946082653912846</v>
      </c>
      <c r="F136" s="34">
        <v>3505.28675</v>
      </c>
      <c r="G136" s="35">
        <f t="shared" si="3"/>
        <v>64.62131493236608</v>
      </c>
    </row>
    <row r="137" spans="1:7" ht="110.25">
      <c r="A137" s="22" t="s">
        <v>260</v>
      </c>
      <c r="B137" s="21" t="s">
        <v>460</v>
      </c>
      <c r="C137" s="39">
        <v>3909.08632</v>
      </c>
      <c r="D137" s="39">
        <v>2265.16239</v>
      </c>
      <c r="E137" s="33">
        <f t="shared" si="4"/>
        <v>57.946082653912846</v>
      </c>
      <c r="F137" s="34">
        <v>3505.28675</v>
      </c>
      <c r="G137" s="35">
        <f>D137/F137*100</f>
        <v>64.62131493236608</v>
      </c>
    </row>
    <row r="138" spans="1:7" ht="78.75">
      <c r="A138" s="22" t="s">
        <v>461</v>
      </c>
      <c r="B138" s="21" t="s">
        <v>462</v>
      </c>
      <c r="C138" s="39">
        <v>23577.10455</v>
      </c>
      <c r="D138" s="39">
        <v>0</v>
      </c>
      <c r="E138" s="33">
        <f t="shared" si="4"/>
        <v>0</v>
      </c>
      <c r="F138" s="34">
        <v>0</v>
      </c>
      <c r="G138" s="35"/>
    </row>
    <row r="139" spans="1:7" ht="78.75">
      <c r="A139" s="22" t="s">
        <v>463</v>
      </c>
      <c r="B139" s="21" t="s">
        <v>464</v>
      </c>
      <c r="C139" s="39">
        <v>23577.10455</v>
      </c>
      <c r="D139" s="39">
        <v>0</v>
      </c>
      <c r="E139" s="33">
        <f t="shared" si="4"/>
        <v>0</v>
      </c>
      <c r="F139" s="34">
        <v>0</v>
      </c>
      <c r="G139" s="35"/>
    </row>
    <row r="140" spans="1:7" ht="63">
      <c r="A140" s="40" t="s">
        <v>465</v>
      </c>
      <c r="B140" s="23" t="s">
        <v>466</v>
      </c>
      <c r="C140" s="39"/>
      <c r="D140" s="39">
        <v>0</v>
      </c>
      <c r="E140" s="33"/>
      <c r="F140" s="34">
        <v>958.21952</v>
      </c>
      <c r="G140" s="35">
        <f>D140/F140*100</f>
        <v>0</v>
      </c>
    </row>
    <row r="141" spans="1:7" ht="78.75">
      <c r="A141" s="40" t="s">
        <v>467</v>
      </c>
      <c r="B141" s="23" t="s">
        <v>468</v>
      </c>
      <c r="C141" s="39"/>
      <c r="D141" s="39">
        <v>0</v>
      </c>
      <c r="E141" s="33"/>
      <c r="F141" s="34">
        <v>958.21952</v>
      </c>
      <c r="G141" s="35">
        <f>D141/F141*100</f>
        <v>0</v>
      </c>
    </row>
    <row r="142" spans="1:7" ht="31.5">
      <c r="A142" s="22" t="s">
        <v>261</v>
      </c>
      <c r="B142" s="21" t="s">
        <v>469</v>
      </c>
      <c r="C142" s="39">
        <v>5340.477</v>
      </c>
      <c r="D142" s="39">
        <v>3769.74847</v>
      </c>
      <c r="E142" s="33">
        <f t="shared" si="4"/>
        <v>70.58823528310299</v>
      </c>
      <c r="F142" s="34">
        <v>2081.7852</v>
      </c>
      <c r="G142" s="35">
        <f aca="true" t="shared" si="5" ref="G142:G175">D142/F142*100</f>
        <v>181.08248968241298</v>
      </c>
    </row>
    <row r="143" spans="1:7" ht="47.25">
      <c r="A143" s="22" t="s">
        <v>262</v>
      </c>
      <c r="B143" s="21" t="s">
        <v>470</v>
      </c>
      <c r="C143" s="39">
        <v>5340.477</v>
      </c>
      <c r="D143" s="39">
        <v>3769.74847</v>
      </c>
      <c r="E143" s="33">
        <f t="shared" si="4"/>
        <v>70.58823528310299</v>
      </c>
      <c r="F143" s="34">
        <v>2081.7852</v>
      </c>
      <c r="G143" s="35">
        <f t="shared" si="5"/>
        <v>181.08248968241298</v>
      </c>
    </row>
    <row r="144" spans="1:7" ht="31.5">
      <c r="A144" s="22" t="s">
        <v>263</v>
      </c>
      <c r="B144" s="21" t="s">
        <v>471</v>
      </c>
      <c r="C144" s="39">
        <v>363.63637</v>
      </c>
      <c r="D144" s="39"/>
      <c r="E144" s="33">
        <f t="shared" si="4"/>
        <v>0</v>
      </c>
      <c r="F144" s="34"/>
      <c r="G144" s="35"/>
    </row>
    <row r="145" spans="1:7" ht="31.5">
      <c r="A145" s="22" t="s">
        <v>264</v>
      </c>
      <c r="B145" s="21" t="s">
        <v>472</v>
      </c>
      <c r="C145" s="39">
        <v>363.63637</v>
      </c>
      <c r="D145" s="39"/>
      <c r="E145" s="33">
        <f t="shared" si="4"/>
        <v>0</v>
      </c>
      <c r="F145" s="34"/>
      <c r="G145" s="35"/>
    </row>
    <row r="146" spans="1:7" ht="15.75">
      <c r="A146" s="22" t="s">
        <v>265</v>
      </c>
      <c r="B146" s="21" t="s">
        <v>473</v>
      </c>
      <c r="C146" s="39">
        <v>310890.27879</v>
      </c>
      <c r="D146" s="39">
        <v>60222.85781</v>
      </c>
      <c r="E146" s="33">
        <f t="shared" si="4"/>
        <v>19.371097110012663</v>
      </c>
      <c r="F146" s="34">
        <f>F147</f>
        <v>9636.55984</v>
      </c>
      <c r="G146" s="35">
        <f t="shared" si="5"/>
        <v>624.9414605409643</v>
      </c>
    </row>
    <row r="147" spans="1:7" ht="31.5">
      <c r="A147" s="22" t="s">
        <v>266</v>
      </c>
      <c r="B147" s="21" t="s">
        <v>474</v>
      </c>
      <c r="C147" s="39">
        <v>310890.27879</v>
      </c>
      <c r="D147" s="39">
        <v>60222.85781</v>
      </c>
      <c r="E147" s="33">
        <f t="shared" si="4"/>
        <v>19.371097110012663</v>
      </c>
      <c r="F147" s="34">
        <v>9636.55984</v>
      </c>
      <c r="G147" s="35">
        <f t="shared" si="5"/>
        <v>624.9414605409643</v>
      </c>
    </row>
    <row r="148" spans="1:7" ht="31.5">
      <c r="A148" s="22" t="s">
        <v>267</v>
      </c>
      <c r="B148" s="21" t="s">
        <v>475</v>
      </c>
      <c r="C148" s="39">
        <v>506944.13185</v>
      </c>
      <c r="D148" s="39">
        <v>255220.49209</v>
      </c>
      <c r="E148" s="33">
        <f t="shared" si="4"/>
        <v>50.344895236999676</v>
      </c>
      <c r="F148" s="34">
        <v>256740.17848</v>
      </c>
      <c r="G148" s="35">
        <f t="shared" si="5"/>
        <v>99.40808392398996</v>
      </c>
    </row>
    <row r="149" spans="1:7" ht="47.25">
      <c r="A149" s="22" t="s">
        <v>268</v>
      </c>
      <c r="B149" s="21" t="s">
        <v>476</v>
      </c>
      <c r="C149" s="39">
        <v>478617.26989</v>
      </c>
      <c r="D149" s="39">
        <v>245180.87637</v>
      </c>
      <c r="E149" s="33">
        <f t="shared" si="4"/>
        <v>51.22691799782938</v>
      </c>
      <c r="F149" s="34">
        <v>254284.73102</v>
      </c>
      <c r="G149" s="35">
        <f t="shared" si="5"/>
        <v>96.41981859725429</v>
      </c>
    </row>
    <row r="150" spans="1:7" ht="47.25">
      <c r="A150" s="22" t="s">
        <v>269</v>
      </c>
      <c r="B150" s="21" t="s">
        <v>477</v>
      </c>
      <c r="C150" s="39">
        <v>478617.26989</v>
      </c>
      <c r="D150" s="39">
        <v>245180.87637</v>
      </c>
      <c r="E150" s="33">
        <f t="shared" si="4"/>
        <v>51.22691799782938</v>
      </c>
      <c r="F150" s="34">
        <v>254284.73102</v>
      </c>
      <c r="G150" s="35">
        <f t="shared" si="5"/>
        <v>96.41981859725429</v>
      </c>
    </row>
    <row r="151" spans="1:7" ht="94.5">
      <c r="A151" s="22" t="s">
        <v>270</v>
      </c>
      <c r="B151" s="21" t="s">
        <v>478</v>
      </c>
      <c r="C151" s="39">
        <v>7539.691</v>
      </c>
      <c r="D151" s="39">
        <v>2555.91951</v>
      </c>
      <c r="E151" s="33">
        <f t="shared" si="4"/>
        <v>33.89952598853189</v>
      </c>
      <c r="F151" s="34">
        <v>1339.22029</v>
      </c>
      <c r="G151" s="35">
        <f t="shared" si="5"/>
        <v>190.85131319209628</v>
      </c>
    </row>
    <row r="152" spans="1:7" ht="94.5">
      <c r="A152" s="22" t="s">
        <v>271</v>
      </c>
      <c r="B152" s="21" t="s">
        <v>479</v>
      </c>
      <c r="C152" s="39">
        <v>7539.691</v>
      </c>
      <c r="D152" s="39">
        <v>2555.91951</v>
      </c>
      <c r="E152" s="33">
        <f t="shared" si="4"/>
        <v>33.89952598853189</v>
      </c>
      <c r="F152" s="34">
        <v>1339.22029</v>
      </c>
      <c r="G152" s="35">
        <f t="shared" si="5"/>
        <v>190.85131319209628</v>
      </c>
    </row>
    <row r="153" spans="1:7" ht="63">
      <c r="A153" s="22" t="s">
        <v>272</v>
      </c>
      <c r="B153" s="21" t="s">
        <v>480</v>
      </c>
      <c r="C153" s="39">
        <v>46.94128</v>
      </c>
      <c r="D153" s="39">
        <v>6.485</v>
      </c>
      <c r="E153" s="33">
        <f t="shared" si="4"/>
        <v>13.815132437803147</v>
      </c>
      <c r="F153" s="34">
        <v>23.894</v>
      </c>
      <c r="G153" s="35">
        <f t="shared" si="5"/>
        <v>27.140704779442544</v>
      </c>
    </row>
    <row r="154" spans="1:7" ht="78.75">
      <c r="A154" s="22" t="s">
        <v>273</v>
      </c>
      <c r="B154" s="21" t="s">
        <v>240</v>
      </c>
      <c r="C154" s="39">
        <v>46.94128</v>
      </c>
      <c r="D154" s="39">
        <v>6.485</v>
      </c>
      <c r="E154" s="33">
        <f t="shared" si="4"/>
        <v>13.815132437803147</v>
      </c>
      <c r="F154" s="34">
        <v>23.894</v>
      </c>
      <c r="G154" s="35">
        <f t="shared" si="5"/>
        <v>27.140704779442544</v>
      </c>
    </row>
    <row r="155" spans="1:7" ht="63">
      <c r="A155" s="22" t="s">
        <v>274</v>
      </c>
      <c r="B155" s="21" t="s">
        <v>241</v>
      </c>
      <c r="C155" s="39">
        <v>1169.53868</v>
      </c>
      <c r="D155" s="39">
        <v>226.6359</v>
      </c>
      <c r="E155" s="33">
        <f t="shared" si="4"/>
        <v>19.37823039764704</v>
      </c>
      <c r="F155" s="34">
        <v>43.2099</v>
      </c>
      <c r="G155" s="35">
        <f t="shared" si="5"/>
        <v>524.4999409857463</v>
      </c>
    </row>
    <row r="156" spans="1:7" ht="63">
      <c r="A156" s="22" t="s">
        <v>275</v>
      </c>
      <c r="B156" s="21" t="s">
        <v>242</v>
      </c>
      <c r="C156" s="39">
        <v>1169.53868</v>
      </c>
      <c r="D156" s="39">
        <v>226.6359</v>
      </c>
      <c r="E156" s="33">
        <f t="shared" si="4"/>
        <v>19.37823039764704</v>
      </c>
      <c r="F156" s="34">
        <v>43.2099</v>
      </c>
      <c r="G156" s="35">
        <f t="shared" si="5"/>
        <v>524.4999409857463</v>
      </c>
    </row>
    <row r="157" spans="1:7" ht="78.75">
      <c r="A157" s="22" t="s">
        <v>481</v>
      </c>
      <c r="B157" s="21" t="s">
        <v>482</v>
      </c>
      <c r="C157" s="39">
        <v>15767.5</v>
      </c>
      <c r="D157" s="39">
        <v>5546.77149</v>
      </c>
      <c r="E157" s="33">
        <f t="shared" si="4"/>
        <v>35.17850952909466</v>
      </c>
      <c r="F157" s="34">
        <v>0</v>
      </c>
      <c r="G157" s="35"/>
    </row>
    <row r="158" spans="1:7" ht="78.75">
      <c r="A158" s="22" t="s">
        <v>483</v>
      </c>
      <c r="B158" s="21" t="s">
        <v>484</v>
      </c>
      <c r="C158" s="39">
        <v>15767.5</v>
      </c>
      <c r="D158" s="39">
        <v>5546.77149</v>
      </c>
      <c r="E158" s="33">
        <f t="shared" si="4"/>
        <v>35.17850952909466</v>
      </c>
      <c r="F158" s="34">
        <v>0</v>
      </c>
      <c r="G158" s="35"/>
    </row>
    <row r="159" spans="1:7" ht="31.5">
      <c r="A159" s="22" t="s">
        <v>485</v>
      </c>
      <c r="B159" s="21" t="s">
        <v>486</v>
      </c>
      <c r="C159" s="39">
        <v>409.536</v>
      </c>
      <c r="D159" s="39"/>
      <c r="E159" s="33"/>
      <c r="F159" s="34">
        <v>0</v>
      </c>
      <c r="G159" s="35"/>
    </row>
    <row r="160" spans="1:7" ht="47.25">
      <c r="A160" s="22" t="s">
        <v>487</v>
      </c>
      <c r="B160" s="21" t="s">
        <v>488</v>
      </c>
      <c r="C160" s="39">
        <v>409.536</v>
      </c>
      <c r="D160" s="39"/>
      <c r="E160" s="33"/>
      <c r="F160" s="34">
        <v>0</v>
      </c>
      <c r="G160" s="35"/>
    </row>
    <row r="161" spans="1:7" ht="31.5">
      <c r="A161" s="22" t="s">
        <v>276</v>
      </c>
      <c r="B161" s="21" t="s">
        <v>243</v>
      </c>
      <c r="C161" s="39">
        <v>1395.192</v>
      </c>
      <c r="D161" s="39">
        <v>704.57234</v>
      </c>
      <c r="E161" s="33">
        <f t="shared" si="4"/>
        <v>50.50002723639471</v>
      </c>
      <c r="F161" s="34">
        <v>1049.12327</v>
      </c>
      <c r="G161" s="35">
        <f t="shared" si="5"/>
        <v>67.15820343971592</v>
      </c>
    </row>
    <row r="162" spans="1:7" ht="47.25">
      <c r="A162" s="22" t="s">
        <v>277</v>
      </c>
      <c r="B162" s="21" t="s">
        <v>244</v>
      </c>
      <c r="C162" s="39">
        <v>1395.192</v>
      </c>
      <c r="D162" s="39">
        <v>704.57234</v>
      </c>
      <c r="E162" s="33">
        <f t="shared" si="4"/>
        <v>50.50002723639471</v>
      </c>
      <c r="F162" s="34">
        <v>1049.12327</v>
      </c>
      <c r="G162" s="35">
        <f t="shared" si="5"/>
        <v>67.15820343971592</v>
      </c>
    </row>
    <row r="163" spans="1:7" ht="31.5">
      <c r="A163" s="22" t="s">
        <v>489</v>
      </c>
      <c r="B163" s="21" t="s">
        <v>490</v>
      </c>
      <c r="C163" s="39">
        <v>1998.463</v>
      </c>
      <c r="D163" s="39">
        <v>999.23148</v>
      </c>
      <c r="E163" s="33">
        <f t="shared" si="4"/>
        <v>49.99999899923091</v>
      </c>
      <c r="F163" s="34">
        <v>0</v>
      </c>
      <c r="G163" s="35"/>
    </row>
    <row r="164" spans="1:7" ht="47.25">
      <c r="A164" s="22" t="s">
        <v>491</v>
      </c>
      <c r="B164" s="21" t="s">
        <v>492</v>
      </c>
      <c r="C164" s="39">
        <v>1998.463</v>
      </c>
      <c r="D164" s="39">
        <v>999.23148</v>
      </c>
      <c r="E164" s="33">
        <f t="shared" si="4"/>
        <v>49.99999899923091</v>
      </c>
      <c r="F164" s="34">
        <v>0</v>
      </c>
      <c r="G164" s="35"/>
    </row>
    <row r="165" spans="1:7" ht="15.75">
      <c r="A165" s="22" t="s">
        <v>278</v>
      </c>
      <c r="B165" s="21" t="s">
        <v>245</v>
      </c>
      <c r="C165" s="39">
        <v>25566</v>
      </c>
      <c r="D165" s="39">
        <v>14010.33197</v>
      </c>
      <c r="E165" s="33">
        <f t="shared" si="4"/>
        <v>54.80064135961824</v>
      </c>
      <c r="F165" s="34">
        <v>3519.879</v>
      </c>
      <c r="G165" s="35">
        <f t="shared" si="5"/>
        <v>398.0344770374209</v>
      </c>
    </row>
    <row r="166" spans="1:7" ht="78.75">
      <c r="A166" s="22" t="s">
        <v>493</v>
      </c>
      <c r="B166" s="21" t="s">
        <v>494</v>
      </c>
      <c r="C166" s="39">
        <v>24804</v>
      </c>
      <c r="D166" s="39">
        <v>13644.49797</v>
      </c>
      <c r="E166" s="33">
        <f t="shared" si="4"/>
        <v>55.009264513788104</v>
      </c>
      <c r="F166" s="34">
        <v>0</v>
      </c>
      <c r="G166" s="35"/>
    </row>
    <row r="167" spans="1:7" ht="94.5">
      <c r="A167" s="22" t="s">
        <v>495</v>
      </c>
      <c r="B167" s="21" t="s">
        <v>496</v>
      </c>
      <c r="C167" s="39">
        <v>24804</v>
      </c>
      <c r="D167" s="39">
        <v>13644.49797</v>
      </c>
      <c r="E167" s="33">
        <f t="shared" si="4"/>
        <v>55.009264513788104</v>
      </c>
      <c r="F167" s="34">
        <v>0</v>
      </c>
      <c r="G167" s="35"/>
    </row>
    <row r="168" spans="1:7" ht="31.5">
      <c r="A168" s="22" t="s">
        <v>279</v>
      </c>
      <c r="B168" s="21" t="s">
        <v>246</v>
      </c>
      <c r="C168" s="39">
        <v>762</v>
      </c>
      <c r="D168" s="39">
        <v>365.834</v>
      </c>
      <c r="E168" s="33">
        <f t="shared" si="4"/>
        <v>48.00971128608924</v>
      </c>
      <c r="F168" s="34">
        <v>3519.879</v>
      </c>
      <c r="G168" s="35">
        <f t="shared" si="5"/>
        <v>10.393368635683215</v>
      </c>
    </row>
    <row r="169" spans="1:7" ht="31.5">
      <c r="A169" s="22" t="s">
        <v>280</v>
      </c>
      <c r="B169" s="21" t="s">
        <v>247</v>
      </c>
      <c r="C169" s="39">
        <v>762</v>
      </c>
      <c r="D169" s="39">
        <v>365.834</v>
      </c>
      <c r="E169" s="33">
        <f t="shared" si="4"/>
        <v>48.00971128608924</v>
      </c>
      <c r="F169" s="34">
        <v>3519.879</v>
      </c>
      <c r="G169" s="35">
        <f t="shared" si="5"/>
        <v>10.393368635683215</v>
      </c>
    </row>
    <row r="170" spans="1:7" ht="15.75">
      <c r="A170" s="22" t="s">
        <v>281</v>
      </c>
      <c r="B170" s="21" t="s">
        <v>248</v>
      </c>
      <c r="C170" s="39">
        <v>3000</v>
      </c>
      <c r="D170" s="39">
        <v>3000</v>
      </c>
      <c r="E170" s="33">
        <f t="shared" si="4"/>
        <v>100</v>
      </c>
      <c r="F170" s="34">
        <v>0</v>
      </c>
      <c r="G170" s="35"/>
    </row>
    <row r="171" spans="1:7" ht="31.5">
      <c r="A171" s="22" t="s">
        <v>282</v>
      </c>
      <c r="B171" s="21" t="s">
        <v>249</v>
      </c>
      <c r="C171" s="39">
        <v>3000</v>
      </c>
      <c r="D171" s="39">
        <v>3000</v>
      </c>
      <c r="E171" s="33">
        <f t="shared" si="4"/>
        <v>100</v>
      </c>
      <c r="F171" s="34">
        <v>0</v>
      </c>
      <c r="G171" s="35"/>
    </row>
    <row r="172" spans="1:7" ht="31.5">
      <c r="A172" s="22" t="s">
        <v>283</v>
      </c>
      <c r="B172" s="21" t="s">
        <v>249</v>
      </c>
      <c r="C172" s="39">
        <v>3000</v>
      </c>
      <c r="D172" s="39">
        <v>3000</v>
      </c>
      <c r="E172" s="33">
        <f t="shared" si="4"/>
        <v>100</v>
      </c>
      <c r="F172" s="34">
        <v>0</v>
      </c>
      <c r="G172" s="35"/>
    </row>
    <row r="173" spans="1:7" ht="63">
      <c r="A173" s="22" t="s">
        <v>284</v>
      </c>
      <c r="B173" s="21" t="s">
        <v>250</v>
      </c>
      <c r="C173" s="39"/>
      <c r="D173" s="39">
        <v>-41.221</v>
      </c>
      <c r="E173" s="33"/>
      <c r="F173" s="34">
        <v>-1071.90344</v>
      </c>
      <c r="G173" s="35">
        <f t="shared" si="5"/>
        <v>3.845588927301138</v>
      </c>
    </row>
    <row r="174" spans="1:7" ht="63">
      <c r="A174" s="22" t="s">
        <v>285</v>
      </c>
      <c r="B174" s="21" t="s">
        <v>251</v>
      </c>
      <c r="C174" s="39"/>
      <c r="D174" s="39">
        <v>-41.221</v>
      </c>
      <c r="E174" s="33"/>
      <c r="F174" s="34">
        <v>-1071.90344</v>
      </c>
      <c r="G174" s="35">
        <f t="shared" si="5"/>
        <v>3.845588927301138</v>
      </c>
    </row>
    <row r="175" spans="1:7" ht="63">
      <c r="A175" s="22" t="s">
        <v>286</v>
      </c>
      <c r="B175" s="21" t="s">
        <v>252</v>
      </c>
      <c r="C175" s="39"/>
      <c r="D175" s="39">
        <v>-41.221</v>
      </c>
      <c r="E175" s="33"/>
      <c r="F175" s="34">
        <v>-1071.90344</v>
      </c>
      <c r="G175" s="35">
        <f t="shared" si="5"/>
        <v>3.845588927301138</v>
      </c>
    </row>
  </sheetData>
  <sheetProtection/>
  <mergeCells count="2">
    <mergeCell ref="B2:E2"/>
    <mergeCell ref="A1:G1"/>
  </mergeCells>
  <printOptions/>
  <pageMargins left="0.5905511811023623" right="0.3937007874015748" top="0.3937007874015748" bottom="0.5905511811023623" header="0.1968503937007874" footer="0.31496062992125984"/>
  <pageSetup errors="blank" fitToHeight="0" fitToWidth="1" horizontalDpi="600" verticalDpi="600" orientation="landscape" paperSize="9" scale="87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78" sqref="F78"/>
    </sheetView>
  </sheetViews>
  <sheetFormatPr defaultColWidth="8.00390625" defaultRowHeight="16.5"/>
  <cols>
    <col min="1" max="1" width="5.25390625" style="6" customWidth="1"/>
    <col min="2" max="2" width="70.875" style="6" customWidth="1"/>
    <col min="3" max="3" width="19.125" style="6" customWidth="1"/>
    <col min="4" max="4" width="17.75390625" style="6" customWidth="1"/>
    <col min="5" max="5" width="13.375" style="6" customWidth="1"/>
    <col min="6" max="6" width="18.125" style="6" customWidth="1"/>
    <col min="7" max="7" width="15.875" style="6" customWidth="1"/>
    <col min="8" max="8" width="12.75390625" style="6" customWidth="1"/>
    <col min="9" max="16384" width="8.00390625" style="6" customWidth="1"/>
  </cols>
  <sheetData>
    <row r="2" spans="1:7" ht="54.75" customHeight="1">
      <c r="A2" s="46" t="s">
        <v>299</v>
      </c>
      <c r="B2" s="46"/>
      <c r="C2" s="46"/>
      <c r="D2" s="46"/>
      <c r="E2" s="46"/>
      <c r="F2" s="46"/>
      <c r="G2" s="46"/>
    </row>
    <row r="3" spans="2:8" ht="18.75">
      <c r="B3" s="47"/>
      <c r="C3" s="47"/>
      <c r="D3" s="47"/>
      <c r="E3" s="47"/>
      <c r="F3" s="47"/>
      <c r="G3" s="47"/>
      <c r="H3" s="47"/>
    </row>
    <row r="4" spans="1:7" ht="94.5">
      <c r="A4" s="7" t="s">
        <v>2</v>
      </c>
      <c r="B4" s="7" t="s">
        <v>3</v>
      </c>
      <c r="C4" s="7" t="s">
        <v>295</v>
      </c>
      <c r="D4" s="7" t="s">
        <v>300</v>
      </c>
      <c r="E4" s="7" t="s">
        <v>301</v>
      </c>
      <c r="F4" s="7" t="s">
        <v>302</v>
      </c>
      <c r="G4" s="7" t="s">
        <v>4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11" customFormat="1" ht="15.75">
      <c r="A6" s="8"/>
      <c r="B6" s="9" t="s">
        <v>5</v>
      </c>
      <c r="C6" s="10">
        <f>C7+C17+C20+C24+C33+C39+C42+C50+C53+C61+C67+C72+C76+C78</f>
        <v>1367153.5999999999</v>
      </c>
      <c r="D6" s="10">
        <f>D7+D17+D20+D24+D33+D39+D42+D50+D53+D61+D67+D72+D76+D78</f>
        <v>557933.3</v>
      </c>
      <c r="E6" s="10">
        <f>D6/C6%</f>
        <v>40.80984755480292</v>
      </c>
      <c r="F6" s="10">
        <f>F7+F17+F20+F24+F33+F39+F42+F50+F53+F61+F67+F72+F76+F78</f>
        <v>471530.89999999997</v>
      </c>
      <c r="G6" s="10">
        <f>D6/F6%</f>
        <v>118.32380444208431</v>
      </c>
    </row>
    <row r="7" spans="1:7" s="11" customFormat="1" ht="15.75">
      <c r="A7" s="12" t="s">
        <v>6</v>
      </c>
      <c r="B7" s="13" t="s">
        <v>7</v>
      </c>
      <c r="C7" s="14">
        <f>SUM(C8:C16)</f>
        <v>106112.29999999999</v>
      </c>
      <c r="D7" s="14">
        <f>SUM(D8:D16)</f>
        <v>52415.6</v>
      </c>
      <c r="E7" s="10">
        <f>D7/C7%</f>
        <v>49.39634707757725</v>
      </c>
      <c r="F7" s="14">
        <f>SUM(F8:F16)</f>
        <v>50940.600000000006</v>
      </c>
      <c r="G7" s="10">
        <f aca="true" t="shared" si="0" ref="G7:G70">D7/F7%</f>
        <v>102.89552930275653</v>
      </c>
    </row>
    <row r="8" spans="1:7" ht="31.5">
      <c r="A8" s="15" t="s">
        <v>8</v>
      </c>
      <c r="B8" s="16" t="s">
        <v>9</v>
      </c>
      <c r="C8" s="17">
        <v>2286.2</v>
      </c>
      <c r="D8" s="17">
        <v>1067.9</v>
      </c>
      <c r="E8" s="18">
        <f aca="true" t="shared" si="1" ref="E8:E72">D8/C8%</f>
        <v>46.710698976467505</v>
      </c>
      <c r="F8" s="17">
        <v>0</v>
      </c>
      <c r="G8" s="18" t="s">
        <v>22</v>
      </c>
    </row>
    <row r="9" spans="1:7" ht="47.25">
      <c r="A9" s="15" t="s">
        <v>10</v>
      </c>
      <c r="B9" s="16" t="s">
        <v>11</v>
      </c>
      <c r="C9" s="17">
        <v>6375.9</v>
      </c>
      <c r="D9" s="17">
        <v>3206.8</v>
      </c>
      <c r="E9" s="18">
        <f t="shared" si="1"/>
        <v>50.29564453645761</v>
      </c>
      <c r="F9" s="17">
        <v>2910.3</v>
      </c>
      <c r="G9" s="18">
        <f t="shared" si="0"/>
        <v>110.18795313197953</v>
      </c>
    </row>
    <row r="10" spans="1:7" ht="47.25">
      <c r="A10" s="15" t="s">
        <v>12</v>
      </c>
      <c r="B10" s="16" t="s">
        <v>13</v>
      </c>
      <c r="C10" s="17">
        <v>43778.7</v>
      </c>
      <c r="D10" s="17">
        <v>22023.8</v>
      </c>
      <c r="E10" s="18">
        <f t="shared" si="1"/>
        <v>50.307112819704564</v>
      </c>
      <c r="F10" s="17">
        <v>23451.2</v>
      </c>
      <c r="G10" s="18">
        <f t="shared" si="0"/>
        <v>93.9133178685952</v>
      </c>
    </row>
    <row r="11" spans="1:7" ht="15.75">
      <c r="A11" s="15" t="s">
        <v>14</v>
      </c>
      <c r="B11" s="16" t="s">
        <v>15</v>
      </c>
      <c r="C11" s="17">
        <v>46.9</v>
      </c>
      <c r="D11" s="17">
        <v>6.5</v>
      </c>
      <c r="E11" s="18">
        <f t="shared" si="1"/>
        <v>13.859275053304906</v>
      </c>
      <c r="F11" s="17">
        <v>23.9</v>
      </c>
      <c r="G11" s="18">
        <f t="shared" si="0"/>
        <v>27.196652719665273</v>
      </c>
    </row>
    <row r="12" spans="1:7" ht="31.5">
      <c r="A12" s="15" t="s">
        <v>16</v>
      </c>
      <c r="B12" s="16" t="s">
        <v>17</v>
      </c>
      <c r="C12" s="17">
        <v>12178.4</v>
      </c>
      <c r="D12" s="17">
        <v>5355.6</v>
      </c>
      <c r="E12" s="18">
        <f t="shared" si="1"/>
        <v>43.976220193128825</v>
      </c>
      <c r="F12" s="17">
        <v>5114.3</v>
      </c>
      <c r="G12" s="18">
        <f t="shared" si="0"/>
        <v>104.71814324540993</v>
      </c>
    </row>
    <row r="13" spans="1:7" ht="16.5" customHeight="1">
      <c r="A13" s="15" t="s">
        <v>18</v>
      </c>
      <c r="B13" s="16" t="s">
        <v>19</v>
      </c>
      <c r="C13" s="17">
        <v>510.6</v>
      </c>
      <c r="D13" s="17">
        <v>510.6</v>
      </c>
      <c r="E13" s="18">
        <f t="shared" si="1"/>
        <v>100</v>
      </c>
      <c r="F13" s="17">
        <v>0</v>
      </c>
      <c r="G13" s="18" t="s">
        <v>22</v>
      </c>
    </row>
    <row r="14" spans="1:7" ht="15.75">
      <c r="A14" s="15" t="s">
        <v>20</v>
      </c>
      <c r="B14" s="16" t="s">
        <v>21</v>
      </c>
      <c r="C14" s="17">
        <v>300</v>
      </c>
      <c r="D14" s="17">
        <v>0</v>
      </c>
      <c r="E14" s="18">
        <f t="shared" si="1"/>
        <v>0</v>
      </c>
      <c r="F14" s="17">
        <v>0</v>
      </c>
      <c r="G14" s="18" t="s">
        <v>22</v>
      </c>
    </row>
    <row r="15" spans="1:7" ht="15.75" hidden="1">
      <c r="A15" s="15" t="s">
        <v>23</v>
      </c>
      <c r="B15" s="16" t="s">
        <v>24</v>
      </c>
      <c r="C15" s="17"/>
      <c r="D15" s="17"/>
      <c r="E15" s="18" t="e">
        <f t="shared" si="1"/>
        <v>#DIV/0!</v>
      </c>
      <c r="F15" s="17"/>
      <c r="G15" s="18" t="e">
        <f t="shared" si="0"/>
        <v>#DIV/0!</v>
      </c>
    </row>
    <row r="16" spans="1:7" ht="15.75">
      <c r="A16" s="15" t="s">
        <v>25</v>
      </c>
      <c r="B16" s="16" t="s">
        <v>26</v>
      </c>
      <c r="C16" s="17">
        <v>40635.6</v>
      </c>
      <c r="D16" s="17">
        <v>20244.4</v>
      </c>
      <c r="E16" s="18">
        <f t="shared" si="1"/>
        <v>49.81937020740435</v>
      </c>
      <c r="F16" s="17">
        <v>19440.9</v>
      </c>
      <c r="G16" s="18">
        <f t="shared" si="0"/>
        <v>104.13303910827173</v>
      </c>
    </row>
    <row r="17" spans="1:7" ht="15.75" hidden="1">
      <c r="A17" s="12" t="s">
        <v>27</v>
      </c>
      <c r="B17" s="13" t="s">
        <v>28</v>
      </c>
      <c r="C17" s="14">
        <f>SUM(C18:C19)</f>
        <v>0</v>
      </c>
      <c r="D17" s="14">
        <f>SUM(D18:D19)</f>
        <v>0</v>
      </c>
      <c r="E17" s="10" t="e">
        <f>D17/C17%</f>
        <v>#DIV/0!</v>
      </c>
      <c r="F17" s="14">
        <f>SUM(F18:F19)</f>
        <v>0</v>
      </c>
      <c r="G17" s="10" t="e">
        <f t="shared" si="0"/>
        <v>#DIV/0!</v>
      </c>
    </row>
    <row r="18" spans="1:7" s="11" customFormat="1" ht="15.75" hidden="1">
      <c r="A18" s="15" t="s">
        <v>29</v>
      </c>
      <c r="B18" s="16" t="s">
        <v>30</v>
      </c>
      <c r="C18" s="17">
        <v>0</v>
      </c>
      <c r="D18" s="17">
        <v>0</v>
      </c>
      <c r="E18" s="18" t="e">
        <f t="shared" si="1"/>
        <v>#DIV/0!</v>
      </c>
      <c r="F18" s="17"/>
      <c r="G18" s="18" t="e">
        <f t="shared" si="0"/>
        <v>#DIV/0!</v>
      </c>
    </row>
    <row r="19" spans="1:7" ht="15.75" hidden="1">
      <c r="A19" s="15" t="s">
        <v>31</v>
      </c>
      <c r="B19" s="16" t="s">
        <v>32</v>
      </c>
      <c r="C19" s="17">
        <v>0</v>
      </c>
      <c r="D19" s="17">
        <v>0</v>
      </c>
      <c r="E19" s="18" t="e">
        <f t="shared" si="1"/>
        <v>#DIV/0!</v>
      </c>
      <c r="F19" s="17"/>
      <c r="G19" s="18" t="e">
        <f t="shared" si="0"/>
        <v>#DIV/0!</v>
      </c>
    </row>
    <row r="20" spans="1:7" ht="31.5">
      <c r="A20" s="12" t="s">
        <v>33</v>
      </c>
      <c r="B20" s="13" t="s">
        <v>34</v>
      </c>
      <c r="C20" s="14">
        <f>SUM(C21:C23)</f>
        <v>40472.6</v>
      </c>
      <c r="D20" s="14">
        <f>SUM(D21:D23)</f>
        <v>1094.4</v>
      </c>
      <c r="E20" s="10">
        <f>D20/C20%</f>
        <v>2.704051629991649</v>
      </c>
      <c r="F20" s="14">
        <f>SUM(F21:F23)</f>
        <v>353.2</v>
      </c>
      <c r="G20" s="10">
        <f t="shared" si="0"/>
        <v>309.8527746319366</v>
      </c>
    </row>
    <row r="21" spans="1:7" s="11" customFormat="1" ht="31.5">
      <c r="A21" s="15" t="s">
        <v>35</v>
      </c>
      <c r="B21" s="16" t="s">
        <v>298</v>
      </c>
      <c r="C21" s="19">
        <v>40472.6</v>
      </c>
      <c r="D21" s="19">
        <v>1094.4</v>
      </c>
      <c r="E21" s="18">
        <f>D21/C21%</f>
        <v>2.704051629991649</v>
      </c>
      <c r="F21" s="19">
        <v>353.2</v>
      </c>
      <c r="G21" s="18">
        <f t="shared" si="0"/>
        <v>309.8527746319366</v>
      </c>
    </row>
    <row r="22" spans="1:7" ht="15.75" hidden="1">
      <c r="A22" s="15" t="s">
        <v>35</v>
      </c>
      <c r="B22" s="16" t="s">
        <v>36</v>
      </c>
      <c r="C22" s="17">
        <v>0</v>
      </c>
      <c r="D22" s="17">
        <v>0</v>
      </c>
      <c r="E22" s="18" t="e">
        <f t="shared" si="1"/>
        <v>#DIV/0!</v>
      </c>
      <c r="F22" s="17">
        <v>0</v>
      </c>
      <c r="G22" s="18" t="e">
        <f t="shared" si="0"/>
        <v>#DIV/0!</v>
      </c>
    </row>
    <row r="23" spans="1:7" ht="15.75" hidden="1">
      <c r="A23" s="15" t="s">
        <v>37</v>
      </c>
      <c r="B23" s="16" t="s">
        <v>38</v>
      </c>
      <c r="C23" s="17">
        <v>0</v>
      </c>
      <c r="D23" s="17">
        <v>0</v>
      </c>
      <c r="E23" s="18" t="e">
        <f t="shared" si="1"/>
        <v>#DIV/0!</v>
      </c>
      <c r="F23" s="17">
        <v>0</v>
      </c>
      <c r="G23" s="18" t="e">
        <f t="shared" si="0"/>
        <v>#DIV/0!</v>
      </c>
    </row>
    <row r="24" spans="1:7" ht="15.75">
      <c r="A24" s="12" t="s">
        <v>39</v>
      </c>
      <c r="B24" s="20" t="s">
        <v>40</v>
      </c>
      <c r="C24" s="14">
        <f>SUM(C25:C32)</f>
        <v>61840.7</v>
      </c>
      <c r="D24" s="14">
        <f>SUM(D25:D32)</f>
        <v>34734.2</v>
      </c>
      <c r="E24" s="10">
        <f>D24/C24%</f>
        <v>56.1672167359037</v>
      </c>
      <c r="F24" s="14">
        <f>SUM(F25:F32)</f>
        <v>13921.800000000001</v>
      </c>
      <c r="G24" s="10">
        <f t="shared" si="0"/>
        <v>249.49503656136415</v>
      </c>
    </row>
    <row r="25" spans="1:7" s="11" customFormat="1" ht="15.75" hidden="1">
      <c r="A25" s="15" t="s">
        <v>41</v>
      </c>
      <c r="B25" s="16" t="s">
        <v>42</v>
      </c>
      <c r="C25" s="19">
        <v>0</v>
      </c>
      <c r="D25" s="19">
        <v>0</v>
      </c>
      <c r="E25" s="18" t="e">
        <f t="shared" si="1"/>
        <v>#DIV/0!</v>
      </c>
      <c r="F25" s="19">
        <v>0</v>
      </c>
      <c r="G25" s="18" t="e">
        <f t="shared" si="0"/>
        <v>#DIV/0!</v>
      </c>
    </row>
    <row r="26" spans="1:7" ht="15.75">
      <c r="A26" s="15" t="s">
        <v>43</v>
      </c>
      <c r="B26" s="16" t="s">
        <v>44</v>
      </c>
      <c r="C26" s="17">
        <v>426</v>
      </c>
      <c r="D26" s="17">
        <v>0</v>
      </c>
      <c r="E26" s="18">
        <f t="shared" si="1"/>
        <v>0</v>
      </c>
      <c r="F26" s="17">
        <v>0</v>
      </c>
      <c r="G26" s="18" t="e">
        <f t="shared" si="0"/>
        <v>#DIV/0!</v>
      </c>
    </row>
    <row r="27" spans="1:7" ht="15.75" hidden="1">
      <c r="A27" s="15" t="s">
        <v>45</v>
      </c>
      <c r="B27" s="16" t="s">
        <v>46</v>
      </c>
      <c r="C27" s="17"/>
      <c r="D27" s="17"/>
      <c r="E27" s="18" t="e">
        <f t="shared" si="1"/>
        <v>#DIV/0!</v>
      </c>
      <c r="F27" s="17"/>
      <c r="G27" s="18" t="e">
        <f t="shared" si="0"/>
        <v>#DIV/0!</v>
      </c>
    </row>
    <row r="28" spans="1:7" ht="15.75" hidden="1">
      <c r="A28" s="15" t="s">
        <v>47</v>
      </c>
      <c r="B28" s="16" t="s">
        <v>48</v>
      </c>
      <c r="C28" s="17"/>
      <c r="D28" s="17"/>
      <c r="E28" s="18" t="e">
        <f t="shared" si="1"/>
        <v>#DIV/0!</v>
      </c>
      <c r="F28" s="17"/>
      <c r="G28" s="18" t="e">
        <f t="shared" si="0"/>
        <v>#DIV/0!</v>
      </c>
    </row>
    <row r="29" spans="1:7" ht="15.75">
      <c r="A29" s="15" t="s">
        <v>49</v>
      </c>
      <c r="B29" s="16" t="s">
        <v>50</v>
      </c>
      <c r="C29" s="17">
        <v>1016</v>
      </c>
      <c r="D29" s="17">
        <v>0</v>
      </c>
      <c r="E29" s="18">
        <f t="shared" si="1"/>
        <v>0</v>
      </c>
      <c r="F29" s="17">
        <v>181.7</v>
      </c>
      <c r="G29" s="18">
        <f t="shared" si="0"/>
        <v>0</v>
      </c>
    </row>
    <row r="30" spans="1:7" ht="15.75">
      <c r="A30" s="15" t="s">
        <v>51</v>
      </c>
      <c r="B30" s="16" t="s">
        <v>52</v>
      </c>
      <c r="C30" s="17">
        <v>59025.5</v>
      </c>
      <c r="D30" s="17">
        <v>33975.2</v>
      </c>
      <c r="E30" s="18">
        <f t="shared" si="1"/>
        <v>57.560207029165355</v>
      </c>
      <c r="F30" s="17">
        <v>13662.1</v>
      </c>
      <c r="G30" s="18">
        <f t="shared" si="0"/>
        <v>248.6821206110334</v>
      </c>
    </row>
    <row r="31" spans="1:7" ht="15.75" hidden="1">
      <c r="A31" s="15" t="s">
        <v>53</v>
      </c>
      <c r="B31" s="16" t="s">
        <v>54</v>
      </c>
      <c r="C31" s="17"/>
      <c r="D31" s="17"/>
      <c r="E31" s="18" t="e">
        <f t="shared" si="1"/>
        <v>#DIV/0!</v>
      </c>
      <c r="F31" s="17"/>
      <c r="G31" s="18" t="e">
        <f t="shared" si="0"/>
        <v>#DIV/0!</v>
      </c>
    </row>
    <row r="32" spans="1:7" ht="15.75">
      <c r="A32" s="15" t="s">
        <v>55</v>
      </c>
      <c r="B32" s="16" t="s">
        <v>56</v>
      </c>
      <c r="C32" s="17">
        <v>1373.2</v>
      </c>
      <c r="D32" s="17">
        <v>759</v>
      </c>
      <c r="E32" s="18">
        <f t="shared" si="1"/>
        <v>55.27235653946985</v>
      </c>
      <c r="F32" s="17">
        <v>78</v>
      </c>
      <c r="G32" s="18">
        <f t="shared" si="0"/>
        <v>973.0769230769231</v>
      </c>
    </row>
    <row r="33" spans="1:7" ht="15.75">
      <c r="A33" s="12" t="s">
        <v>57</v>
      </c>
      <c r="B33" s="13" t="s">
        <v>58</v>
      </c>
      <c r="C33" s="14">
        <f>SUM(C34:C38)</f>
        <v>41873.4</v>
      </c>
      <c r="D33" s="14">
        <f>SUM(D34:D38)</f>
        <v>2500</v>
      </c>
      <c r="E33" s="10">
        <f>D33/C33%</f>
        <v>5.9703773756131575</v>
      </c>
      <c r="F33" s="14">
        <f>SUM(F34:F38)</f>
        <v>3299.7999999999997</v>
      </c>
      <c r="G33" s="10">
        <f t="shared" si="0"/>
        <v>75.7621674040851</v>
      </c>
    </row>
    <row r="34" spans="1:7" ht="15.75">
      <c r="A34" s="15" t="s">
        <v>59</v>
      </c>
      <c r="B34" s="16" t="s">
        <v>60</v>
      </c>
      <c r="C34" s="17">
        <v>30933.2</v>
      </c>
      <c r="D34" s="17">
        <v>225.5</v>
      </c>
      <c r="E34" s="18">
        <f t="shared" si="1"/>
        <v>0.7289902111647033</v>
      </c>
      <c r="F34" s="17">
        <v>259.7</v>
      </c>
      <c r="G34" s="18" t="s">
        <v>22</v>
      </c>
    </row>
    <row r="35" spans="1:7" ht="15.75">
      <c r="A35" s="15" t="s">
        <v>61</v>
      </c>
      <c r="B35" s="16" t="s">
        <v>62</v>
      </c>
      <c r="C35" s="17">
        <v>9949.9</v>
      </c>
      <c r="D35" s="17">
        <v>2213.4</v>
      </c>
      <c r="E35" s="18">
        <f t="shared" si="1"/>
        <v>22.245449703012092</v>
      </c>
      <c r="F35" s="17">
        <v>1688.3</v>
      </c>
      <c r="G35" s="18">
        <f t="shared" si="0"/>
        <v>131.10229224663865</v>
      </c>
    </row>
    <row r="36" spans="1:7" s="11" customFormat="1" ht="15.75">
      <c r="A36" s="15" t="s">
        <v>63</v>
      </c>
      <c r="B36" s="16" t="s">
        <v>64</v>
      </c>
      <c r="C36" s="17">
        <v>990</v>
      </c>
      <c r="D36" s="17">
        <v>61</v>
      </c>
      <c r="E36" s="18">
        <f t="shared" si="1"/>
        <v>6.161616161616162</v>
      </c>
      <c r="F36" s="17">
        <v>1351.7</v>
      </c>
      <c r="G36" s="18" t="s">
        <v>22</v>
      </c>
    </row>
    <row r="37" spans="1:7" ht="31.5" hidden="1">
      <c r="A37" s="15" t="s">
        <v>65</v>
      </c>
      <c r="B37" s="16" t="s">
        <v>66</v>
      </c>
      <c r="C37" s="17"/>
      <c r="D37" s="17"/>
      <c r="E37" s="18" t="e">
        <f t="shared" si="1"/>
        <v>#DIV/0!</v>
      </c>
      <c r="F37" s="17"/>
      <c r="G37" s="18" t="s">
        <v>22</v>
      </c>
    </row>
    <row r="38" spans="1:7" ht="15.75">
      <c r="A38" s="15" t="s">
        <v>67</v>
      </c>
      <c r="B38" s="16" t="s">
        <v>68</v>
      </c>
      <c r="C38" s="17">
        <v>0.3</v>
      </c>
      <c r="D38" s="17">
        <v>0.1</v>
      </c>
      <c r="E38" s="18">
        <f t="shared" si="1"/>
        <v>33.333333333333336</v>
      </c>
      <c r="F38" s="17">
        <v>0.1</v>
      </c>
      <c r="G38" s="18">
        <f t="shared" si="0"/>
        <v>100</v>
      </c>
    </row>
    <row r="39" spans="1:7" s="11" customFormat="1" ht="15.75" hidden="1">
      <c r="A39" s="12" t="s">
        <v>69</v>
      </c>
      <c r="B39" s="20" t="s">
        <v>70</v>
      </c>
      <c r="C39" s="14">
        <f>SUM(C40:C41)</f>
        <v>0</v>
      </c>
      <c r="D39" s="14">
        <f>SUM(D40:D41)</f>
        <v>0</v>
      </c>
      <c r="E39" s="10" t="e">
        <f>D39/C39%</f>
        <v>#DIV/0!</v>
      </c>
      <c r="F39" s="14">
        <f>SUM(F40:F41)</f>
        <v>0</v>
      </c>
      <c r="G39" s="10" t="e">
        <f t="shared" si="0"/>
        <v>#DIV/0!</v>
      </c>
    </row>
    <row r="40" spans="1:7" ht="15.75" hidden="1">
      <c r="A40" s="15" t="s">
        <v>71</v>
      </c>
      <c r="B40" s="16" t="s">
        <v>72</v>
      </c>
      <c r="C40" s="17">
        <v>0</v>
      </c>
      <c r="D40" s="17">
        <v>0</v>
      </c>
      <c r="E40" s="18" t="e">
        <f t="shared" si="1"/>
        <v>#DIV/0!</v>
      </c>
      <c r="F40" s="17">
        <v>0</v>
      </c>
      <c r="G40" s="18" t="e">
        <f t="shared" si="0"/>
        <v>#DIV/0!</v>
      </c>
    </row>
    <row r="41" spans="1:7" ht="15.75" hidden="1">
      <c r="A41" s="15" t="s">
        <v>73</v>
      </c>
      <c r="B41" s="16" t="s">
        <v>74</v>
      </c>
      <c r="C41" s="17">
        <v>0</v>
      </c>
      <c r="D41" s="17">
        <v>0</v>
      </c>
      <c r="E41" s="18" t="e">
        <f t="shared" si="1"/>
        <v>#DIV/0!</v>
      </c>
      <c r="F41" s="17">
        <v>0</v>
      </c>
      <c r="G41" s="18" t="e">
        <f t="shared" si="0"/>
        <v>#DIV/0!</v>
      </c>
    </row>
    <row r="42" spans="1:7" s="11" customFormat="1" ht="15.75">
      <c r="A42" s="12" t="s">
        <v>75</v>
      </c>
      <c r="B42" s="20" t="s">
        <v>76</v>
      </c>
      <c r="C42" s="14">
        <f>SUM(C43:C49)</f>
        <v>953860.1</v>
      </c>
      <c r="D42" s="14">
        <f>SUM(D43:D49)</f>
        <v>387626.5</v>
      </c>
      <c r="E42" s="10">
        <f t="shared" si="1"/>
        <v>40.63766793474221</v>
      </c>
      <c r="F42" s="14">
        <f>SUM(F43:F49)</f>
        <v>320200.6</v>
      </c>
      <c r="G42" s="10">
        <f t="shared" si="0"/>
        <v>121.05739339651457</v>
      </c>
    </row>
    <row r="43" spans="1:7" ht="15.75">
      <c r="A43" s="15" t="s">
        <v>77</v>
      </c>
      <c r="B43" s="16" t="s">
        <v>78</v>
      </c>
      <c r="C43" s="17">
        <v>170281.2</v>
      </c>
      <c r="D43" s="17">
        <v>85747.8</v>
      </c>
      <c r="E43" s="18">
        <f t="shared" si="1"/>
        <v>50.35658663434366</v>
      </c>
      <c r="F43" s="17">
        <v>78399.7</v>
      </c>
      <c r="G43" s="18">
        <f t="shared" si="0"/>
        <v>109.3726123952005</v>
      </c>
    </row>
    <row r="44" spans="1:7" ht="15.75">
      <c r="A44" s="15" t="s">
        <v>79</v>
      </c>
      <c r="B44" s="16" t="s">
        <v>80</v>
      </c>
      <c r="C44" s="17">
        <v>712010</v>
      </c>
      <c r="D44" s="17">
        <v>262056.4</v>
      </c>
      <c r="E44" s="18">
        <f t="shared" si="1"/>
        <v>36.805157230937766</v>
      </c>
      <c r="F44" s="17">
        <v>205371.4</v>
      </c>
      <c r="G44" s="18">
        <f t="shared" si="0"/>
        <v>127.60121419048612</v>
      </c>
    </row>
    <row r="45" spans="1:7" s="11" customFormat="1" ht="15.75">
      <c r="A45" s="15" t="s">
        <v>81</v>
      </c>
      <c r="B45" s="16" t="s">
        <v>82</v>
      </c>
      <c r="C45" s="19">
        <v>43644.9</v>
      </c>
      <c r="D45" s="19">
        <v>26167.8</v>
      </c>
      <c r="E45" s="18">
        <f t="shared" si="1"/>
        <v>59.956146078923304</v>
      </c>
      <c r="F45" s="19">
        <v>23699.9</v>
      </c>
      <c r="G45" s="18">
        <f t="shared" si="0"/>
        <v>110.41312410600887</v>
      </c>
    </row>
    <row r="46" spans="1:7" ht="15.75" hidden="1">
      <c r="A46" s="15" t="s">
        <v>83</v>
      </c>
      <c r="B46" s="16" t="s">
        <v>84</v>
      </c>
      <c r="C46" s="17"/>
      <c r="D46" s="17"/>
      <c r="E46" s="18" t="e">
        <f t="shared" si="1"/>
        <v>#DIV/0!</v>
      </c>
      <c r="F46" s="17"/>
      <c r="G46" s="18" t="e">
        <f t="shared" si="0"/>
        <v>#DIV/0!</v>
      </c>
    </row>
    <row r="47" spans="1:7" ht="15.75" hidden="1">
      <c r="A47" s="15" t="s">
        <v>85</v>
      </c>
      <c r="B47" s="16" t="s">
        <v>86</v>
      </c>
      <c r="C47" s="17"/>
      <c r="D47" s="17"/>
      <c r="E47" s="18" t="e">
        <f t="shared" si="1"/>
        <v>#DIV/0!</v>
      </c>
      <c r="F47" s="17"/>
      <c r="G47" s="18" t="e">
        <f t="shared" si="0"/>
        <v>#DIV/0!</v>
      </c>
    </row>
    <row r="48" spans="1:7" ht="15.75">
      <c r="A48" s="15" t="s">
        <v>87</v>
      </c>
      <c r="B48" s="16" t="s">
        <v>88</v>
      </c>
      <c r="C48" s="17">
        <v>5129.6</v>
      </c>
      <c r="D48" s="17">
        <v>1823.1</v>
      </c>
      <c r="E48" s="18">
        <f t="shared" si="1"/>
        <v>35.54078290704928</v>
      </c>
      <c r="F48" s="17">
        <v>775.6</v>
      </c>
      <c r="G48" s="18">
        <f t="shared" si="0"/>
        <v>235.05673027333674</v>
      </c>
    </row>
    <row r="49" spans="1:7" ht="15.75">
      <c r="A49" s="15" t="s">
        <v>89</v>
      </c>
      <c r="B49" s="16" t="s">
        <v>90</v>
      </c>
      <c r="C49" s="17">
        <v>22794.4</v>
      </c>
      <c r="D49" s="17">
        <v>11831.4</v>
      </c>
      <c r="E49" s="18">
        <f t="shared" si="1"/>
        <v>51.90485382374618</v>
      </c>
      <c r="F49" s="17">
        <v>11954</v>
      </c>
      <c r="G49" s="18">
        <f t="shared" si="0"/>
        <v>98.97440187384974</v>
      </c>
    </row>
    <row r="50" spans="1:7" s="11" customFormat="1" ht="15.75">
      <c r="A50" s="12" t="s">
        <v>91</v>
      </c>
      <c r="B50" s="20" t="s">
        <v>92</v>
      </c>
      <c r="C50" s="14">
        <f>SUM(C51:C52)</f>
        <v>54417.5</v>
      </c>
      <c r="D50" s="14">
        <f>SUM(D51:D52)</f>
        <v>26805.4</v>
      </c>
      <c r="E50" s="10">
        <f t="shared" si="1"/>
        <v>49.258786236045395</v>
      </c>
      <c r="F50" s="14">
        <f>SUM(F51:F52)</f>
        <v>30024.1</v>
      </c>
      <c r="G50" s="10">
        <f t="shared" si="0"/>
        <v>89.27961204499053</v>
      </c>
    </row>
    <row r="51" spans="1:7" ht="15.75">
      <c r="A51" s="15" t="s">
        <v>93</v>
      </c>
      <c r="B51" s="16" t="s">
        <v>94</v>
      </c>
      <c r="C51" s="17">
        <v>30394.8</v>
      </c>
      <c r="D51" s="17">
        <v>15121</v>
      </c>
      <c r="E51" s="18">
        <f t="shared" si="1"/>
        <v>49.74864121494466</v>
      </c>
      <c r="F51" s="17">
        <v>15757.2</v>
      </c>
      <c r="G51" s="18">
        <f t="shared" si="0"/>
        <v>95.9624806437692</v>
      </c>
    </row>
    <row r="52" spans="1:7" ht="15.75">
      <c r="A52" s="15" t="s">
        <v>95</v>
      </c>
      <c r="B52" s="16" t="s">
        <v>96</v>
      </c>
      <c r="C52" s="17">
        <v>24022.7</v>
      </c>
      <c r="D52" s="17">
        <v>11684.4</v>
      </c>
      <c r="E52" s="18">
        <f t="shared" si="1"/>
        <v>48.63899561664592</v>
      </c>
      <c r="F52" s="17">
        <v>14266.9</v>
      </c>
      <c r="G52" s="18">
        <f t="shared" si="0"/>
        <v>81.89866053592583</v>
      </c>
    </row>
    <row r="53" spans="1:7" s="11" customFormat="1" ht="15.75" hidden="1">
      <c r="A53" s="12" t="s">
        <v>97</v>
      </c>
      <c r="B53" s="20" t="s">
        <v>98</v>
      </c>
      <c r="C53" s="14">
        <f>SUM(C54:C60)</f>
        <v>0</v>
      </c>
      <c r="D53" s="14">
        <f>SUM(D54:D60)</f>
        <v>0</v>
      </c>
      <c r="E53" s="10" t="e">
        <f t="shared" si="1"/>
        <v>#DIV/0!</v>
      </c>
      <c r="F53" s="14">
        <f>SUM(F54:F60)</f>
        <v>0</v>
      </c>
      <c r="G53" s="10" t="e">
        <f t="shared" si="0"/>
        <v>#DIV/0!</v>
      </c>
    </row>
    <row r="54" spans="1:7" s="11" customFormat="1" ht="15.75" hidden="1">
      <c r="A54" s="15" t="s">
        <v>99</v>
      </c>
      <c r="B54" s="16" t="s">
        <v>100</v>
      </c>
      <c r="C54" s="17">
        <v>0</v>
      </c>
      <c r="D54" s="17">
        <v>0</v>
      </c>
      <c r="E54" s="18" t="e">
        <f t="shared" si="1"/>
        <v>#DIV/0!</v>
      </c>
      <c r="F54" s="17">
        <v>0</v>
      </c>
      <c r="G54" s="18" t="e">
        <f t="shared" si="0"/>
        <v>#DIV/0!</v>
      </c>
    </row>
    <row r="55" spans="1:7" ht="15.75" hidden="1">
      <c r="A55" s="15" t="s">
        <v>101</v>
      </c>
      <c r="B55" s="16" t="s">
        <v>102</v>
      </c>
      <c r="C55" s="17">
        <v>0</v>
      </c>
      <c r="D55" s="17">
        <v>0</v>
      </c>
      <c r="E55" s="18" t="e">
        <f t="shared" si="1"/>
        <v>#DIV/0!</v>
      </c>
      <c r="F55" s="17">
        <v>0</v>
      </c>
      <c r="G55" s="18" t="e">
        <f t="shared" si="0"/>
        <v>#DIV/0!</v>
      </c>
    </row>
    <row r="56" spans="1:7" ht="15.75" hidden="1">
      <c r="A56" s="15" t="s">
        <v>103</v>
      </c>
      <c r="B56" s="16" t="s">
        <v>104</v>
      </c>
      <c r="C56" s="17">
        <v>0</v>
      </c>
      <c r="D56" s="17">
        <v>0</v>
      </c>
      <c r="E56" s="18" t="e">
        <f t="shared" si="1"/>
        <v>#DIV/0!</v>
      </c>
      <c r="F56" s="17">
        <v>0</v>
      </c>
      <c r="G56" s="18" t="e">
        <f t="shared" si="0"/>
        <v>#DIV/0!</v>
      </c>
    </row>
    <row r="57" spans="1:7" s="11" customFormat="1" ht="15.75" hidden="1">
      <c r="A57" s="15" t="s">
        <v>105</v>
      </c>
      <c r="B57" s="16" t="s">
        <v>106</v>
      </c>
      <c r="C57" s="17">
        <v>0</v>
      </c>
      <c r="D57" s="17">
        <v>0</v>
      </c>
      <c r="E57" s="18" t="e">
        <f t="shared" si="1"/>
        <v>#DIV/0!</v>
      </c>
      <c r="F57" s="17">
        <v>0</v>
      </c>
      <c r="G57" s="18" t="e">
        <f t="shared" si="0"/>
        <v>#DIV/0!</v>
      </c>
    </row>
    <row r="58" spans="1:7" ht="31.5" hidden="1">
      <c r="A58" s="15" t="s">
        <v>107</v>
      </c>
      <c r="B58" s="16" t="s">
        <v>108</v>
      </c>
      <c r="C58" s="17">
        <v>0</v>
      </c>
      <c r="D58" s="17">
        <v>0</v>
      </c>
      <c r="E58" s="18" t="e">
        <f t="shared" si="1"/>
        <v>#DIV/0!</v>
      </c>
      <c r="F58" s="17">
        <v>0</v>
      </c>
      <c r="G58" s="18" t="e">
        <f t="shared" si="0"/>
        <v>#DIV/0!</v>
      </c>
    </row>
    <row r="59" spans="1:7" ht="15.75" hidden="1">
      <c r="A59" s="15" t="s">
        <v>109</v>
      </c>
      <c r="B59" s="16" t="s">
        <v>110</v>
      </c>
      <c r="C59" s="17">
        <v>0</v>
      </c>
      <c r="D59" s="17">
        <v>0</v>
      </c>
      <c r="E59" s="18" t="e">
        <f t="shared" si="1"/>
        <v>#DIV/0!</v>
      </c>
      <c r="F59" s="17">
        <v>0</v>
      </c>
      <c r="G59" s="18" t="e">
        <f t="shared" si="0"/>
        <v>#DIV/0!</v>
      </c>
    </row>
    <row r="60" spans="1:7" ht="15.75" hidden="1">
      <c r="A60" s="15" t="s">
        <v>111</v>
      </c>
      <c r="B60" s="16" t="s">
        <v>112</v>
      </c>
      <c r="C60" s="17">
        <v>0</v>
      </c>
      <c r="D60" s="17">
        <v>0</v>
      </c>
      <c r="E60" s="18" t="e">
        <f t="shared" si="1"/>
        <v>#DIV/0!</v>
      </c>
      <c r="F60" s="17">
        <v>0</v>
      </c>
      <c r="G60" s="18" t="e">
        <f t="shared" si="0"/>
        <v>#DIV/0!</v>
      </c>
    </row>
    <row r="61" spans="1:7" s="11" customFormat="1" ht="15.75">
      <c r="A61" s="12" t="s">
        <v>113</v>
      </c>
      <c r="B61" s="20" t="s">
        <v>114</v>
      </c>
      <c r="C61" s="14">
        <f>SUM(C62:C66)</f>
        <v>71502.4</v>
      </c>
      <c r="D61" s="14">
        <f>SUM(D62:D66)</f>
        <v>36146.1</v>
      </c>
      <c r="E61" s="10">
        <f t="shared" si="1"/>
        <v>50.5522891539305</v>
      </c>
      <c r="F61" s="14">
        <f>SUM(F62:F66)</f>
        <v>35718.1</v>
      </c>
      <c r="G61" s="10">
        <f t="shared" si="0"/>
        <v>101.19827202454778</v>
      </c>
    </row>
    <row r="62" spans="1:7" ht="15.75">
      <c r="A62" s="15" t="s">
        <v>115</v>
      </c>
      <c r="B62" s="16" t="s">
        <v>116</v>
      </c>
      <c r="C62" s="17">
        <v>3618.7</v>
      </c>
      <c r="D62" s="17">
        <v>2080.7</v>
      </c>
      <c r="E62" s="18">
        <f t="shared" si="1"/>
        <v>57.49854920275237</v>
      </c>
      <c r="F62" s="17">
        <v>1666.4</v>
      </c>
      <c r="G62" s="18">
        <f t="shared" si="0"/>
        <v>124.86197791646661</v>
      </c>
    </row>
    <row r="63" spans="1:7" ht="15.75" hidden="1">
      <c r="A63" s="15" t="s">
        <v>117</v>
      </c>
      <c r="B63" s="16" t="s">
        <v>118</v>
      </c>
      <c r="C63" s="17"/>
      <c r="D63" s="17"/>
      <c r="E63" s="18" t="e">
        <f t="shared" si="1"/>
        <v>#DIV/0!</v>
      </c>
      <c r="F63" s="17"/>
      <c r="G63" s="18" t="e">
        <f t="shared" si="0"/>
        <v>#DIV/0!</v>
      </c>
    </row>
    <row r="64" spans="1:7" ht="15.75">
      <c r="A64" s="15" t="s">
        <v>119</v>
      </c>
      <c r="B64" s="16" t="s">
        <v>120</v>
      </c>
      <c r="C64" s="17">
        <v>6444.7</v>
      </c>
      <c r="D64" s="17">
        <v>1328.6</v>
      </c>
      <c r="E64" s="18">
        <f t="shared" si="1"/>
        <v>20.615389389731096</v>
      </c>
      <c r="F64" s="17">
        <v>4713.3</v>
      </c>
      <c r="G64" s="18">
        <f t="shared" si="0"/>
        <v>28.188318163494788</v>
      </c>
    </row>
    <row r="65" spans="1:7" s="11" customFormat="1" ht="15.75">
      <c r="A65" s="15" t="s">
        <v>121</v>
      </c>
      <c r="B65" s="16" t="s">
        <v>122</v>
      </c>
      <c r="C65" s="17">
        <v>60664</v>
      </c>
      <c r="D65" s="17">
        <v>32220.1</v>
      </c>
      <c r="E65" s="18">
        <f t="shared" si="1"/>
        <v>53.11238955558486</v>
      </c>
      <c r="F65" s="17">
        <v>28897.7</v>
      </c>
      <c r="G65" s="18">
        <f t="shared" si="0"/>
        <v>111.4971087664416</v>
      </c>
    </row>
    <row r="66" spans="1:7" ht="15.75">
      <c r="A66" s="15" t="s">
        <v>123</v>
      </c>
      <c r="B66" s="16" t="s">
        <v>124</v>
      </c>
      <c r="C66" s="17">
        <v>775</v>
      </c>
      <c r="D66" s="17">
        <v>516.7</v>
      </c>
      <c r="E66" s="18">
        <f t="shared" si="1"/>
        <v>66.67096774193548</v>
      </c>
      <c r="F66" s="17">
        <v>440.7</v>
      </c>
      <c r="G66" s="18">
        <f t="shared" si="0"/>
        <v>117.24529158157478</v>
      </c>
    </row>
    <row r="67" spans="1:7" s="11" customFormat="1" ht="15.75">
      <c r="A67" s="12" t="s">
        <v>125</v>
      </c>
      <c r="B67" s="20" t="s">
        <v>126</v>
      </c>
      <c r="C67" s="14">
        <f>SUM(C68:C71)</f>
        <v>5629.3</v>
      </c>
      <c r="D67" s="14">
        <f>SUM(D68:D71)</f>
        <v>204.20000000000002</v>
      </c>
      <c r="E67" s="10">
        <f t="shared" si="1"/>
        <v>3.6274492388041146</v>
      </c>
      <c r="F67" s="14">
        <f>SUM(F68:F71)</f>
        <v>327</v>
      </c>
      <c r="G67" s="10">
        <f t="shared" si="0"/>
        <v>62.44648318042814</v>
      </c>
    </row>
    <row r="68" spans="1:7" ht="15.75">
      <c r="A68" s="15" t="s">
        <v>296</v>
      </c>
      <c r="B68" s="16" t="s">
        <v>297</v>
      </c>
      <c r="C68" s="17">
        <v>100</v>
      </c>
      <c r="D68" s="17">
        <v>65.9</v>
      </c>
      <c r="E68" s="18">
        <f>D68/C68%</f>
        <v>65.9</v>
      </c>
      <c r="F68" s="17">
        <v>45</v>
      </c>
      <c r="G68" s="18">
        <f>D68/F68%</f>
        <v>146.44444444444446</v>
      </c>
    </row>
    <row r="69" spans="1:7" ht="15.75">
      <c r="A69" s="15" t="s">
        <v>127</v>
      </c>
      <c r="B69" s="16" t="s">
        <v>128</v>
      </c>
      <c r="C69" s="17">
        <v>5529.3</v>
      </c>
      <c r="D69" s="17">
        <v>138.3</v>
      </c>
      <c r="E69" s="18">
        <f t="shared" si="1"/>
        <v>2.5012207693559767</v>
      </c>
      <c r="F69" s="17">
        <v>282</v>
      </c>
      <c r="G69" s="18">
        <f t="shared" si="0"/>
        <v>49.04255319148937</v>
      </c>
    </row>
    <row r="70" spans="1:7" ht="15.75" hidden="1">
      <c r="A70" s="15" t="s">
        <v>129</v>
      </c>
      <c r="B70" s="16" t="s">
        <v>130</v>
      </c>
      <c r="C70" s="17"/>
      <c r="D70" s="17"/>
      <c r="E70" s="18" t="e">
        <f t="shared" si="1"/>
        <v>#DIV/0!</v>
      </c>
      <c r="F70" s="17"/>
      <c r="G70" s="18" t="e">
        <f t="shared" si="0"/>
        <v>#DIV/0!</v>
      </c>
    </row>
    <row r="71" spans="1:7" ht="15.75" hidden="1">
      <c r="A71" s="15" t="s">
        <v>131</v>
      </c>
      <c r="B71" s="16" t="s">
        <v>132</v>
      </c>
      <c r="C71" s="17">
        <v>0</v>
      </c>
      <c r="D71" s="17">
        <v>0</v>
      </c>
      <c r="E71" s="18" t="e">
        <f t="shared" si="1"/>
        <v>#DIV/0!</v>
      </c>
      <c r="F71" s="17">
        <v>0</v>
      </c>
      <c r="G71" s="18" t="s">
        <v>22</v>
      </c>
    </row>
    <row r="72" spans="1:7" s="11" customFormat="1" ht="15.75">
      <c r="A72" s="12" t="s">
        <v>133</v>
      </c>
      <c r="B72" s="20" t="s">
        <v>134</v>
      </c>
      <c r="C72" s="14">
        <f>SUM(C73:C75)</f>
        <v>2330.3</v>
      </c>
      <c r="D72" s="14">
        <f>SUM(D73:D75)</f>
        <v>1165.1</v>
      </c>
      <c r="E72" s="10">
        <f t="shared" si="1"/>
        <v>49.99785435351671</v>
      </c>
      <c r="F72" s="14">
        <f>SUM(F73:F75)</f>
        <v>1165.2</v>
      </c>
      <c r="G72" s="10">
        <f aca="true" t="shared" si="2" ref="G72:G81">D72/F72%</f>
        <v>99.99141778235494</v>
      </c>
    </row>
    <row r="73" spans="1:7" ht="15.75" hidden="1">
      <c r="A73" s="15" t="s">
        <v>135</v>
      </c>
      <c r="B73" s="16" t="s">
        <v>136</v>
      </c>
      <c r="C73" s="17">
        <v>0</v>
      </c>
      <c r="D73" s="17">
        <v>0</v>
      </c>
      <c r="E73" s="18" t="e">
        <f aca="true" t="shared" si="3" ref="E73:E78">D73/C73%</f>
        <v>#DIV/0!</v>
      </c>
      <c r="F73" s="17">
        <v>0</v>
      </c>
      <c r="G73" s="18" t="e">
        <f t="shared" si="2"/>
        <v>#DIV/0!</v>
      </c>
    </row>
    <row r="74" spans="1:7" ht="15.75">
      <c r="A74" s="15" t="s">
        <v>137</v>
      </c>
      <c r="B74" s="16" t="s">
        <v>138</v>
      </c>
      <c r="C74" s="17">
        <v>2330.3</v>
      </c>
      <c r="D74" s="17">
        <v>1165.1</v>
      </c>
      <c r="E74" s="18">
        <f t="shared" si="3"/>
        <v>49.99785435351671</v>
      </c>
      <c r="F74" s="17">
        <v>1165.2</v>
      </c>
      <c r="G74" s="18">
        <f t="shared" si="2"/>
        <v>99.99141778235494</v>
      </c>
    </row>
    <row r="75" spans="1:7" ht="15.75" hidden="1">
      <c r="A75" s="15" t="s">
        <v>139</v>
      </c>
      <c r="B75" s="16" t="s">
        <v>140</v>
      </c>
      <c r="C75" s="17">
        <v>0</v>
      </c>
      <c r="D75" s="17">
        <v>0</v>
      </c>
      <c r="E75" s="18" t="e">
        <f t="shared" si="3"/>
        <v>#DIV/0!</v>
      </c>
      <c r="F75" s="17">
        <v>0</v>
      </c>
      <c r="G75" s="18" t="e">
        <f t="shared" si="2"/>
        <v>#DIV/0!</v>
      </c>
    </row>
    <row r="76" spans="1:7" s="11" customFormat="1" ht="31.5" hidden="1">
      <c r="A76" s="12" t="s">
        <v>141</v>
      </c>
      <c r="B76" s="20" t="s">
        <v>142</v>
      </c>
      <c r="C76" s="14">
        <f>SUM(C77)</f>
        <v>0</v>
      </c>
      <c r="D76" s="14">
        <f>SUM(D77)</f>
        <v>0</v>
      </c>
      <c r="E76" s="10" t="e">
        <f t="shared" si="3"/>
        <v>#DIV/0!</v>
      </c>
      <c r="F76" s="14">
        <v>0</v>
      </c>
      <c r="G76" s="10" t="s">
        <v>22</v>
      </c>
    </row>
    <row r="77" spans="1:7" s="11" customFormat="1" ht="15.75" hidden="1">
      <c r="A77" s="15" t="s">
        <v>143</v>
      </c>
      <c r="B77" s="16" t="s">
        <v>144</v>
      </c>
      <c r="C77" s="17">
        <v>0</v>
      </c>
      <c r="D77" s="17">
        <v>0</v>
      </c>
      <c r="E77" s="18" t="e">
        <f t="shared" si="3"/>
        <v>#DIV/0!</v>
      </c>
      <c r="F77" s="17">
        <v>0</v>
      </c>
      <c r="G77" s="18" t="s">
        <v>22</v>
      </c>
    </row>
    <row r="78" spans="1:7" s="11" customFormat="1" ht="31.5">
      <c r="A78" s="12" t="s">
        <v>145</v>
      </c>
      <c r="B78" s="20" t="s">
        <v>146</v>
      </c>
      <c r="C78" s="14">
        <f>SUM(C79:C81)</f>
        <v>29115</v>
      </c>
      <c r="D78" s="14">
        <f>SUM(D79:D81)</f>
        <v>15241.8</v>
      </c>
      <c r="E78" s="10">
        <f t="shared" si="3"/>
        <v>52.350334878928386</v>
      </c>
      <c r="F78" s="14">
        <f>SUM(F79:F81)</f>
        <v>15580.5</v>
      </c>
      <c r="G78" s="10">
        <f t="shared" si="2"/>
        <v>97.82612881486473</v>
      </c>
    </row>
    <row r="79" spans="1:7" ht="31.5">
      <c r="A79" s="15" t="s">
        <v>147</v>
      </c>
      <c r="B79" s="16" t="s">
        <v>148</v>
      </c>
      <c r="C79" s="17">
        <v>29115</v>
      </c>
      <c r="D79" s="17">
        <v>15241.8</v>
      </c>
      <c r="E79" s="18">
        <f>D79/C79%</f>
        <v>52.350334878928386</v>
      </c>
      <c r="F79" s="17">
        <v>15580.5</v>
      </c>
      <c r="G79" s="18">
        <f t="shared" si="2"/>
        <v>97.82612881486473</v>
      </c>
    </row>
    <row r="80" spans="1:7" ht="15.75" hidden="1">
      <c r="A80" s="15" t="s">
        <v>149</v>
      </c>
      <c r="B80" s="16" t="s">
        <v>150</v>
      </c>
      <c r="C80" s="17">
        <v>0</v>
      </c>
      <c r="D80" s="17">
        <v>0</v>
      </c>
      <c r="E80" s="18" t="e">
        <f>D80/C80%</f>
        <v>#DIV/0!</v>
      </c>
      <c r="F80" s="17">
        <v>0</v>
      </c>
      <c r="G80" s="18" t="e">
        <f t="shared" si="2"/>
        <v>#DIV/0!</v>
      </c>
    </row>
    <row r="81" spans="1:7" s="11" customFormat="1" ht="15.75" hidden="1">
      <c r="A81" s="15" t="s">
        <v>151</v>
      </c>
      <c r="B81" s="16" t="s">
        <v>152</v>
      </c>
      <c r="C81" s="17">
        <v>0</v>
      </c>
      <c r="D81" s="17">
        <v>0</v>
      </c>
      <c r="E81" s="18" t="e">
        <f>D81/C81%</f>
        <v>#DIV/0!</v>
      </c>
      <c r="F81" s="17">
        <v>0</v>
      </c>
      <c r="G81" s="18" t="e">
        <f t="shared" si="2"/>
        <v>#DIV/0!</v>
      </c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</sheetData>
  <sheetProtection/>
  <mergeCells count="7">
    <mergeCell ref="A86:G86"/>
    <mergeCell ref="A2:G2"/>
    <mergeCell ref="B3:H3"/>
    <mergeCell ref="A82:G82"/>
    <mergeCell ref="A83:G83"/>
    <mergeCell ref="A84:G84"/>
    <mergeCell ref="A85:G85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7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Назаренко Анна Владимировна</dc:creator>
  <cp:keywords/>
  <dc:description/>
  <cp:lastModifiedBy>Захарова</cp:lastModifiedBy>
  <cp:lastPrinted>2020-10-16T00:18:08Z</cp:lastPrinted>
  <dcterms:created xsi:type="dcterms:W3CDTF">2020-04-20T08:46:28Z</dcterms:created>
  <dcterms:modified xsi:type="dcterms:W3CDTF">2021-07-27T02:51:40Z</dcterms:modified>
  <cp:category/>
  <cp:version/>
  <cp:contentType/>
  <cp:contentStatus/>
</cp:coreProperties>
</file>