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45" windowWidth="9720" windowHeight="11955"/>
  </bookViews>
  <sheets>
    <sheet name="Лист1" sheetId="1" r:id="rId1"/>
  </sheets>
  <definedNames>
    <definedName name="_xlnm._FilterDatabase" localSheetId="0" hidden="1">Лист1!$A$5:$N$5</definedName>
    <definedName name="_xlnm.Print_Area" localSheetId="0">Лист1!$A$1:$K$32</definedName>
  </definedNames>
  <calcPr calcId="125725"/>
</workbook>
</file>

<file path=xl/calcChain.xml><?xml version="1.0" encoding="utf-8"?>
<calcChain xmlns="http://schemas.openxmlformats.org/spreadsheetml/2006/main">
  <c r="D23" i="1"/>
  <c r="H23" s="1"/>
  <c r="H31"/>
  <c r="G31"/>
  <c r="F31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G23"/>
  <c r="F23"/>
  <c r="H21"/>
  <c r="F21"/>
  <c r="I20"/>
  <c r="H20"/>
  <c r="G20"/>
  <c r="F20"/>
  <c r="I18"/>
  <c r="H18"/>
  <c r="G18"/>
  <c r="F18"/>
  <c r="I17"/>
  <c r="H17"/>
  <c r="G17"/>
  <c r="F17"/>
  <c r="I15"/>
  <c r="H15"/>
  <c r="G15"/>
  <c r="F15"/>
  <c r="I14"/>
  <c r="H14"/>
  <c r="G14"/>
  <c r="F14"/>
  <c r="I13"/>
  <c r="H13"/>
  <c r="G13"/>
  <c r="F13"/>
  <c r="H12"/>
  <c r="F12"/>
  <c r="I10"/>
  <c r="H10"/>
  <c r="G10"/>
  <c r="F10"/>
  <c r="I8"/>
  <c r="H8"/>
  <c r="G8"/>
  <c r="F8"/>
  <c r="D25"/>
  <c r="E25"/>
  <c r="E24" s="1"/>
  <c r="J25"/>
  <c r="J24" s="1"/>
  <c r="K25"/>
  <c r="K24" s="1"/>
  <c r="D19"/>
  <c r="E19"/>
  <c r="J19"/>
  <c r="K19"/>
  <c r="D16"/>
  <c r="E16"/>
  <c r="J16"/>
  <c r="K16"/>
  <c r="D11"/>
  <c r="E11"/>
  <c r="J11"/>
  <c r="K11"/>
  <c r="D9"/>
  <c r="E9"/>
  <c r="J9"/>
  <c r="K9"/>
  <c r="D7"/>
  <c r="E7"/>
  <c r="J7"/>
  <c r="J6" s="1"/>
  <c r="K7"/>
  <c r="C25"/>
  <c r="C24" s="1"/>
  <c r="C9"/>
  <c r="C19"/>
  <c r="C16"/>
  <c r="C11"/>
  <c r="I25" l="1"/>
  <c r="H7"/>
  <c r="C6"/>
  <c r="C32" s="1"/>
  <c r="I23"/>
  <c r="D6"/>
  <c r="J32"/>
  <c r="D24"/>
  <c r="I24" s="1"/>
  <c r="F24"/>
  <c r="G19"/>
  <c r="I19"/>
  <c r="H19"/>
  <c r="F16"/>
  <c r="I16"/>
  <c r="H16"/>
  <c r="H11"/>
  <c r="I11"/>
  <c r="F11"/>
  <c r="G11"/>
  <c r="G9"/>
  <c r="H9"/>
  <c r="I9"/>
  <c r="F9"/>
  <c r="I7"/>
  <c r="F7"/>
  <c r="G16"/>
  <c r="G24"/>
  <c r="G25"/>
  <c r="K6"/>
  <c r="K32" s="1"/>
  <c r="H25"/>
  <c r="E6"/>
  <c r="E32" s="1"/>
  <c r="F19"/>
  <c r="F25"/>
  <c r="C7"/>
  <c r="G7" l="1"/>
  <c r="H24"/>
  <c r="D32"/>
  <c r="H32" s="1"/>
  <c r="F32"/>
  <c r="G32"/>
  <c r="F6"/>
  <c r="G6"/>
  <c r="H6"/>
  <c r="I6"/>
  <c r="I32" l="1"/>
</calcChain>
</file>

<file path=xl/sharedStrings.xml><?xml version="1.0" encoding="utf-8"?>
<sst xmlns="http://schemas.openxmlformats.org/spreadsheetml/2006/main" count="71" uniqueCount="66">
  <si>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</si>
  <si>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</si>
  <si>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</si>
  <si>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</si>
  <si>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</si>
  <si>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</si>
  <si>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</si>
  <si>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</si>
  <si>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</si>
  <si>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</si>
  <si>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</si>
  <si>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</si>
  <si>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</si>
  <si>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</si>
  <si>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</si>
  <si>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</si>
  <si>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</si>
  <si>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</si>
  <si>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</si>
  <si>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</si>
  <si>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</si>
  <si>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</si>
  <si>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</si>
  <si>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</si>
  <si>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</si>
  <si>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</si>
  <si>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</si>
  <si>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</si>
  <si>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(тыс. рублей)</t>
  </si>
  <si>
    <t>Аналитические данные о доходах бюджета Партизанского муниципального района</t>
  </si>
  <si>
    <t>1 05 02000 00 0000 110</t>
  </si>
  <si>
    <t>Единый налог на вмененный доход для отдельных видов деятельности</t>
  </si>
  <si>
    <t>1 05 03000 00 0000 110</t>
  </si>
  <si>
    <t>1 05 04000 00 0000 110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</si>
  <si>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</si>
  <si>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</si>
  <si>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</t>
  </si>
  <si>
    <t>Земельный налог</t>
  </si>
  <si>
    <t>1 06 01000 00 0000 110</t>
  </si>
  <si>
    <t>1 06 06000 00 0000 110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</si>
  <si>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</si>
  <si>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</si>
  <si>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</si>
  <si>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</si>
  <si>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1 08 03000 00 0000 110</t>
  </si>
  <si>
    <t>1 08 07000 00 0000 110</t>
  </si>
  <si>
    <t>Прочие безвозмездные поступления в бюджеты муниципальных районов</t>
  </si>
  <si>
    <t>2 02 10000 00 0000 150</t>
  </si>
  <si>
    <t>2 02 20000 00 0000 150</t>
  </si>
  <si>
    <t>2 02 30000 00 0000 150</t>
  </si>
  <si>
    <t>2 02 40000 00 0000 150</t>
  </si>
  <si>
    <t>2 07 05000 00 0000 150</t>
  </si>
  <si>
    <t>2 19 0000000 0000 150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</si>
  <si>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</si>
  <si>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руб.</t>
  </si>
  <si>
    <t>%</t>
  </si>
  <si>
    <t>Прогноз на 2023 год</t>
  </si>
  <si>
    <t>-</t>
  </si>
  <si>
    <t>Прогноз на 2024 год</t>
  </si>
  <si>
    <t>Отчет за 
2021 год</t>
  </si>
  <si>
    <t>Оценка
 2022 год</t>
  </si>
  <si>
    <t>Сравнение
2023 с 2021</t>
  </si>
  <si>
    <t>Сравнение
2023 с 2022</t>
  </si>
  <si>
    <t>Прогноз на 2025 год</t>
  </si>
  <si>
    <t>ЗАДОЛЖЕННОСТЬ И ПЕРЕРАСЧЕТЫ ПО ОТМЕНЕННЫМ НАЛОГАМ, СБОРАМ И ИНЫМ ОБЯЗАТЕЛЬНЫМ ПЛАТЕЖАМ</t>
  </si>
  <si>
    <t>1 09 00000 00 0000 000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</si>
</sst>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4">
      <alignment horizontal="left" wrapText="1" indent="2"/>
    </xf>
    <xf numFmtId="49" fontId="4" fillId="0" borderId="5">
      <alignment horizontal="center"/>
    </xf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4" fontId="3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6" fillId="2" borderId="7" xfId="2" applyNumberFormat="1" applyFont="1" applyFill="1" applyBorder="1" applyProtection="1">
      <alignment horizontal="center"/>
    </xf>
    <xf numFmtId="49" fontId="5" fillId="0" borderId="7" xfId="2" applyNumberFormat="1" applyFont="1" applyBorder="1" applyAlignment="1" applyProtection="1">
      <alignment horizontal="center" vertical="center"/>
    </xf>
    <xf numFmtId="0" fontId="5" fillId="0" borderId="1" xfId="1" applyNumberFormat="1" applyFont="1" applyBorder="1" applyAlignment="1" applyProtection="1">
      <alignment horizontal="justify" vertical="top" wrapText="1"/>
    </xf>
    <xf numFmtId="0" fontId="6" fillId="2" borderId="1" xfId="1" applyNumberFormat="1" applyFont="1" applyFill="1" applyBorder="1" applyAlignment="1" applyProtection="1">
      <alignment horizontal="justify" vertical="top" wrapText="1"/>
    </xf>
    <xf numFmtId="49" fontId="5" fillId="2" borderId="7" xfId="2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5" fillId="0" borderId="2" xfId="1" applyNumberFormat="1" applyFont="1" applyBorder="1" applyAlignment="1" applyProtection="1">
      <alignment horizontal="justify" vertical="top" wrapText="1"/>
    </xf>
    <xf numFmtId="0" fontId="3" fillId="0" borderId="3" xfId="0" applyFont="1" applyBorder="1" applyAlignment="1">
      <alignment horizontal="justify" wrapText="1"/>
    </xf>
    <xf numFmtId="49" fontId="6" fillId="0" borderId="0" xfId="2" applyNumberFormat="1" applyFont="1" applyBorder="1" applyAlignment="1" applyProtection="1">
      <alignment horizontal="center" vertical="center"/>
    </xf>
    <xf numFmtId="4" fontId="3" fillId="0" borderId="8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9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Normal="100" zoomScaleSheetLayoutView="70" workbookViewId="0">
      <selection activeCell="J25" sqref="J25"/>
    </sheetView>
  </sheetViews>
  <sheetFormatPr defaultColWidth="9.140625" defaultRowHeight="15.75"/>
  <cols>
    <col min="1" max="1" width="25.7109375" style="1" customWidth="1"/>
    <col min="2" max="2" width="42.42578125" style="1" customWidth="1"/>
    <col min="3" max="4" width="13" style="1" customWidth="1"/>
    <col min="5" max="5" width="13.28515625" style="1" customWidth="1"/>
    <col min="6" max="6" width="12.28515625" style="1" customWidth="1"/>
    <col min="7" max="7" width="9.5703125" style="1" customWidth="1"/>
    <col min="8" max="8" width="12.85546875" style="1" customWidth="1"/>
    <col min="9" max="9" width="8.7109375" style="1" customWidth="1"/>
    <col min="10" max="10" width="13" style="1" customWidth="1"/>
    <col min="11" max="11" width="12.7109375" style="1" customWidth="1"/>
    <col min="12" max="12" width="2.85546875" style="1" customWidth="1"/>
    <col min="13" max="13" width="1.85546875" style="1" customWidth="1"/>
    <col min="14" max="15" width="11.28515625" style="1" bestFit="1" customWidth="1"/>
    <col min="16" max="16" width="11.85546875" style="1" customWidth="1"/>
    <col min="17" max="17" width="14" style="1" customWidth="1"/>
    <col min="18" max="16384" width="9.140625" style="1"/>
  </cols>
  <sheetData>
    <row r="1" spans="1:17" ht="18.75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7">
      <c r="J3" s="34" t="s">
        <v>28</v>
      </c>
      <c r="K3" s="35"/>
    </row>
    <row r="4" spans="1:17" ht="33" customHeight="1">
      <c r="A4" s="27" t="s">
        <v>0</v>
      </c>
      <c r="B4" s="27" t="s">
        <v>1</v>
      </c>
      <c r="C4" s="28" t="s">
        <v>59</v>
      </c>
      <c r="D4" s="27" t="s">
        <v>60</v>
      </c>
      <c r="E4" s="28" t="s">
        <v>56</v>
      </c>
      <c r="F4" s="31" t="s">
        <v>61</v>
      </c>
      <c r="G4" s="32"/>
      <c r="H4" s="31" t="s">
        <v>62</v>
      </c>
      <c r="I4" s="32"/>
      <c r="J4" s="28" t="s">
        <v>58</v>
      </c>
      <c r="K4" s="28" t="s">
        <v>63</v>
      </c>
    </row>
    <row r="5" spans="1:17">
      <c r="A5" s="27"/>
      <c r="B5" s="27"/>
      <c r="C5" s="29"/>
      <c r="D5" s="27"/>
      <c r="E5" s="30"/>
      <c r="F5" s="19" t="s">
        <v>54</v>
      </c>
      <c r="G5" s="19" t="s">
        <v>55</v>
      </c>
      <c r="H5" s="19" t="s">
        <v>54</v>
      </c>
      <c r="I5" s="19" t="s">
        <v>55</v>
      </c>
      <c r="J5" s="30"/>
      <c r="K5" s="30"/>
    </row>
    <row r="6" spans="1:17" s="3" customFormat="1" ht="31.5">
      <c r="A6" s="8" t="s">
        <v>2</v>
      </c>
      <c r="B6" s="4" t="s">
        <v>3</v>
      </c>
      <c r="C6" s="6">
        <f>C7+C9+C11+C16+C19++C22+C23</f>
        <v>526626.47000000009</v>
      </c>
      <c r="D6" s="6">
        <f>D7+D9+D11+D16+D19+D23</f>
        <v>488243.21799999999</v>
      </c>
      <c r="E6" s="6">
        <f>E7+E9+E11+E16+E19+E23</f>
        <v>504971.57</v>
      </c>
      <c r="F6" s="6">
        <f>E6-C6</f>
        <v>-21654.900000000081</v>
      </c>
      <c r="G6" s="6">
        <f>E6/C6*100</f>
        <v>95.887996287007738</v>
      </c>
      <c r="H6" s="6">
        <f>E6-D6</f>
        <v>16728.352000000014</v>
      </c>
      <c r="I6" s="6">
        <f>E6/D6*100</f>
        <v>103.42623335732644</v>
      </c>
      <c r="J6" s="6">
        <f>J7+J9+J11+J16+J19+J23</f>
        <v>488576.22</v>
      </c>
      <c r="K6" s="6">
        <f>K7+K9+K11+K16+K19+K23</f>
        <v>485740.56</v>
      </c>
    </row>
    <row r="7" spans="1:17" s="3" customFormat="1">
      <c r="A7" s="8" t="s">
        <v>4</v>
      </c>
      <c r="B7" s="4" t="s">
        <v>5</v>
      </c>
      <c r="C7" s="6">
        <f>C8</f>
        <v>311769.89</v>
      </c>
      <c r="D7" s="6">
        <f t="shared" ref="D7:K7" si="0">D8</f>
        <v>322817</v>
      </c>
      <c r="E7" s="6">
        <f t="shared" si="0"/>
        <v>387878</v>
      </c>
      <c r="F7" s="6">
        <f t="shared" ref="F7:F32" si="1">E7-C7</f>
        <v>76108.109999999986</v>
      </c>
      <c r="G7" s="6">
        <f t="shared" ref="G7:G32" si="2">E7/C7*100</f>
        <v>124.41162935907633</v>
      </c>
      <c r="H7" s="6">
        <f t="shared" ref="H7:H32" si="3">E7-D7</f>
        <v>65061</v>
      </c>
      <c r="I7" s="6">
        <f t="shared" ref="I7:I32" si="4">E7/D7*100</f>
        <v>120.15414305938039</v>
      </c>
      <c r="J7" s="6">
        <f t="shared" si="0"/>
        <v>380150</v>
      </c>
      <c r="K7" s="6">
        <f t="shared" si="0"/>
        <v>356955</v>
      </c>
    </row>
    <row r="8" spans="1:17">
      <c r="A8" s="2" t="s">
        <v>6</v>
      </c>
      <c r="B8" s="5" t="s">
        <v>7</v>
      </c>
      <c r="C8" s="7">
        <v>311769.89</v>
      </c>
      <c r="D8" s="7">
        <v>322817</v>
      </c>
      <c r="E8" s="7">
        <v>387878</v>
      </c>
      <c r="F8" s="6">
        <f t="shared" si="1"/>
        <v>76108.109999999986</v>
      </c>
      <c r="G8" s="6">
        <f t="shared" si="2"/>
        <v>124.41162935907633</v>
      </c>
      <c r="H8" s="6">
        <f t="shared" si="3"/>
        <v>65061</v>
      </c>
      <c r="I8" s="6">
        <f t="shared" si="4"/>
        <v>120.15414305938039</v>
      </c>
      <c r="J8" s="7">
        <v>380150</v>
      </c>
      <c r="K8" s="7">
        <v>356955</v>
      </c>
      <c r="N8" s="25"/>
      <c r="O8" s="25"/>
      <c r="P8" s="25"/>
      <c r="Q8" s="25"/>
    </row>
    <row r="9" spans="1:17" s="3" customFormat="1" ht="63">
      <c r="A9" s="8" t="s">
        <v>8</v>
      </c>
      <c r="B9" s="4" t="s">
        <v>9</v>
      </c>
      <c r="C9" s="6">
        <f>C10</f>
        <v>24041.49</v>
      </c>
      <c r="D9" s="6">
        <f t="shared" ref="D9:K9" si="5">D10</f>
        <v>21600</v>
      </c>
      <c r="E9" s="6">
        <f t="shared" si="5"/>
        <v>25500</v>
      </c>
      <c r="F9" s="6">
        <f t="shared" si="1"/>
        <v>1458.5099999999984</v>
      </c>
      <c r="G9" s="6">
        <f t="shared" si="2"/>
        <v>106.06663730076629</v>
      </c>
      <c r="H9" s="6">
        <f t="shared" si="3"/>
        <v>3900</v>
      </c>
      <c r="I9" s="6">
        <f t="shared" si="4"/>
        <v>118.05555555555556</v>
      </c>
      <c r="J9" s="6">
        <f t="shared" si="5"/>
        <v>25500</v>
      </c>
      <c r="K9" s="6">
        <f t="shared" si="5"/>
        <v>25500</v>
      </c>
      <c r="N9" s="20"/>
    </row>
    <row r="10" spans="1:17" ht="47.25">
      <c r="A10" s="2" t="s">
        <v>10</v>
      </c>
      <c r="B10" s="5" t="s">
        <v>11</v>
      </c>
      <c r="C10" s="7">
        <v>24041.49</v>
      </c>
      <c r="D10" s="7">
        <v>21600</v>
      </c>
      <c r="E10" s="7">
        <v>25500</v>
      </c>
      <c r="F10" s="6">
        <f t="shared" si="1"/>
        <v>1458.5099999999984</v>
      </c>
      <c r="G10" s="6">
        <f t="shared" si="2"/>
        <v>106.06663730076629</v>
      </c>
      <c r="H10" s="6">
        <f t="shared" si="3"/>
        <v>3900</v>
      </c>
      <c r="I10" s="6">
        <f t="shared" si="4"/>
        <v>118.05555555555556</v>
      </c>
      <c r="J10" s="7">
        <v>25500</v>
      </c>
      <c r="K10" s="7">
        <v>25500</v>
      </c>
      <c r="N10"/>
    </row>
    <row r="11" spans="1:17" s="3" customFormat="1" ht="31.5">
      <c r="A11" s="8" t="s">
        <v>12</v>
      </c>
      <c r="B11" s="11" t="s">
        <v>13</v>
      </c>
      <c r="C11" s="6">
        <f>C12+C13+C14+C15</f>
        <v>11309.95</v>
      </c>
      <c r="D11" s="6">
        <f t="shared" ref="D11:K11" si="6">D12+D13+D14+D15</f>
        <v>19791</v>
      </c>
      <c r="E11" s="6">
        <f t="shared" si="6"/>
        <v>9958</v>
      </c>
      <c r="F11" s="6">
        <f t="shared" si="1"/>
        <v>-1351.9500000000007</v>
      </c>
      <c r="G11" s="6">
        <f t="shared" si="2"/>
        <v>88.046366252724368</v>
      </c>
      <c r="H11" s="6">
        <f t="shared" si="3"/>
        <v>-9833</v>
      </c>
      <c r="I11" s="6">
        <f t="shared" si="4"/>
        <v>50.315800111161636</v>
      </c>
      <c r="J11" s="6">
        <f t="shared" si="6"/>
        <v>10290</v>
      </c>
      <c r="K11" s="6">
        <f t="shared" si="6"/>
        <v>10649</v>
      </c>
      <c r="N11"/>
    </row>
    <row r="12" spans="1:17" ht="37.5" customHeight="1">
      <c r="A12" s="2" t="s">
        <v>14</v>
      </c>
      <c r="B12" s="10" t="s">
        <v>15</v>
      </c>
      <c r="C12" s="7">
        <v>964.41</v>
      </c>
      <c r="D12" s="7">
        <v>12024</v>
      </c>
      <c r="E12" s="7">
        <v>1182</v>
      </c>
      <c r="F12" s="6">
        <f t="shared" si="1"/>
        <v>217.59000000000003</v>
      </c>
      <c r="G12" s="6" t="s">
        <v>57</v>
      </c>
      <c r="H12" s="6">
        <f t="shared" si="3"/>
        <v>-10842</v>
      </c>
      <c r="I12" s="6" t="s">
        <v>57</v>
      </c>
      <c r="J12" s="7">
        <v>1232</v>
      </c>
      <c r="K12" s="7">
        <v>1284</v>
      </c>
    </row>
    <row r="13" spans="1:17" ht="31.5">
      <c r="A13" s="12" t="s">
        <v>30</v>
      </c>
      <c r="B13" s="5" t="s">
        <v>31</v>
      </c>
      <c r="C13" s="7">
        <v>1309.98</v>
      </c>
      <c r="D13" s="7">
        <v>350</v>
      </c>
      <c r="E13" s="7">
        <v>0</v>
      </c>
      <c r="F13" s="6">
        <f t="shared" si="1"/>
        <v>-1309.98</v>
      </c>
      <c r="G13" s="6">
        <f t="shared" si="2"/>
        <v>0</v>
      </c>
      <c r="H13" s="6">
        <f t="shared" si="3"/>
        <v>-350</v>
      </c>
      <c r="I13" s="6">
        <f t="shared" si="4"/>
        <v>0</v>
      </c>
      <c r="J13" s="7">
        <v>0</v>
      </c>
      <c r="K13" s="7">
        <v>0</v>
      </c>
    </row>
    <row r="14" spans="1:17">
      <c r="A14" s="12" t="s">
        <v>32</v>
      </c>
      <c r="B14" s="16" t="s">
        <v>34</v>
      </c>
      <c r="C14" s="7">
        <v>1951.28</v>
      </c>
      <c r="D14" s="7">
        <v>2100</v>
      </c>
      <c r="E14" s="7">
        <v>1184</v>
      </c>
      <c r="F14" s="6">
        <f t="shared" si="1"/>
        <v>-767.28</v>
      </c>
      <c r="G14" s="6">
        <f t="shared" si="2"/>
        <v>60.678118978311666</v>
      </c>
      <c r="H14" s="6">
        <f t="shared" si="3"/>
        <v>-916</v>
      </c>
      <c r="I14" s="6">
        <f t="shared" si="4"/>
        <v>56.38095238095238</v>
      </c>
      <c r="J14" s="7">
        <v>1222</v>
      </c>
      <c r="K14" s="7">
        <v>1263</v>
      </c>
      <c r="O14" s="25"/>
      <c r="P14" s="25"/>
      <c r="Q14" s="25"/>
    </row>
    <row r="15" spans="1:17" ht="63">
      <c r="A15" s="12" t="s">
        <v>33</v>
      </c>
      <c r="B15" s="16" t="s">
        <v>35</v>
      </c>
      <c r="C15" s="7">
        <v>7084.28</v>
      </c>
      <c r="D15" s="7">
        <v>5317</v>
      </c>
      <c r="E15" s="7">
        <v>7592</v>
      </c>
      <c r="F15" s="6">
        <f t="shared" si="1"/>
        <v>507.72000000000025</v>
      </c>
      <c r="G15" s="6">
        <f t="shared" si="2"/>
        <v>107.16685393575635</v>
      </c>
      <c r="H15" s="6">
        <f t="shared" si="3"/>
        <v>2275</v>
      </c>
      <c r="I15" s="6">
        <f t="shared" si="4"/>
        <v>142.78728606356967</v>
      </c>
      <c r="J15" s="7">
        <v>7836</v>
      </c>
      <c r="K15" s="7">
        <v>8102</v>
      </c>
    </row>
    <row r="16" spans="1:17" s="3" customFormat="1">
      <c r="A16" s="13" t="s">
        <v>16</v>
      </c>
      <c r="B16" s="4" t="s">
        <v>17</v>
      </c>
      <c r="C16" s="6">
        <f>C17+C18</f>
        <v>30370.84</v>
      </c>
      <c r="D16" s="6">
        <f t="shared" ref="D16:K16" si="7">D17+D18</f>
        <v>32374</v>
      </c>
      <c r="E16" s="6">
        <f t="shared" si="7"/>
        <v>25785</v>
      </c>
      <c r="F16" s="6">
        <f t="shared" si="1"/>
        <v>-4585.84</v>
      </c>
      <c r="G16" s="6">
        <f t="shared" si="2"/>
        <v>84.900516416404685</v>
      </c>
      <c r="H16" s="6">
        <f t="shared" si="3"/>
        <v>-6589</v>
      </c>
      <c r="I16" s="6">
        <f t="shared" si="4"/>
        <v>79.647247791437565</v>
      </c>
      <c r="J16" s="6">
        <f t="shared" si="7"/>
        <v>25785</v>
      </c>
      <c r="K16" s="6">
        <f t="shared" si="7"/>
        <v>25785</v>
      </c>
    </row>
    <row r="17" spans="1:11">
      <c r="A17" s="12" t="s">
        <v>38</v>
      </c>
      <c r="B17" s="16" t="s">
        <v>36</v>
      </c>
      <c r="C17" s="7">
        <v>208.73</v>
      </c>
      <c r="D17" s="7">
        <v>493</v>
      </c>
      <c r="E17" s="7">
        <v>785</v>
      </c>
      <c r="F17" s="6">
        <f t="shared" si="1"/>
        <v>576.27</v>
      </c>
      <c r="G17" s="6">
        <f t="shared" si="2"/>
        <v>376.08393618550286</v>
      </c>
      <c r="H17" s="6">
        <f t="shared" si="3"/>
        <v>292</v>
      </c>
      <c r="I17" s="6">
        <f t="shared" si="4"/>
        <v>159.22920892494929</v>
      </c>
      <c r="J17" s="7">
        <v>785</v>
      </c>
      <c r="K17" s="7">
        <v>785</v>
      </c>
    </row>
    <row r="18" spans="1:11">
      <c r="A18" s="12" t="s">
        <v>39</v>
      </c>
      <c r="B18" s="16" t="s">
        <v>37</v>
      </c>
      <c r="C18" s="7">
        <v>30162.11</v>
      </c>
      <c r="D18" s="7">
        <v>31881</v>
      </c>
      <c r="E18" s="7">
        <v>25000</v>
      </c>
      <c r="F18" s="6">
        <f t="shared" si="1"/>
        <v>-5162.1100000000006</v>
      </c>
      <c r="G18" s="6">
        <f t="shared" si="2"/>
        <v>82.885448000819579</v>
      </c>
      <c r="H18" s="6">
        <f t="shared" si="3"/>
        <v>-6881</v>
      </c>
      <c r="I18" s="6">
        <f t="shared" si="4"/>
        <v>78.416611775038419</v>
      </c>
      <c r="J18" s="7">
        <v>25000</v>
      </c>
      <c r="K18" s="7">
        <v>25000</v>
      </c>
    </row>
    <row r="19" spans="1:11" s="3" customFormat="1">
      <c r="A19" s="14" t="s">
        <v>41</v>
      </c>
      <c r="B19" s="17" t="s">
        <v>40</v>
      </c>
      <c r="C19" s="6">
        <f>C20+C21</f>
        <v>4069.98</v>
      </c>
      <c r="D19" s="6">
        <f t="shared" ref="D19:K19" si="8">D20+D21</f>
        <v>4350</v>
      </c>
      <c r="E19" s="6">
        <f t="shared" si="8"/>
        <v>3600</v>
      </c>
      <c r="F19" s="6">
        <f t="shared" si="1"/>
        <v>-469.98</v>
      </c>
      <c r="G19" s="6">
        <f t="shared" si="2"/>
        <v>88.452523108221655</v>
      </c>
      <c r="H19" s="6">
        <f t="shared" si="3"/>
        <v>-750</v>
      </c>
      <c r="I19" s="6">
        <f t="shared" si="4"/>
        <v>82.758620689655174</v>
      </c>
      <c r="J19" s="6">
        <f t="shared" si="8"/>
        <v>3900</v>
      </c>
      <c r="K19" s="6">
        <f t="shared" si="8"/>
        <v>4200</v>
      </c>
    </row>
    <row r="20" spans="1:11" s="3" customFormat="1" ht="78.75">
      <c r="A20" s="15" t="s">
        <v>44</v>
      </c>
      <c r="B20" s="16" t="s">
        <v>42</v>
      </c>
      <c r="C20" s="7">
        <v>4059.98</v>
      </c>
      <c r="D20" s="7">
        <v>4350</v>
      </c>
      <c r="E20" s="7">
        <v>3600</v>
      </c>
      <c r="F20" s="6">
        <f t="shared" si="1"/>
        <v>-459.98</v>
      </c>
      <c r="G20" s="6">
        <f t="shared" si="2"/>
        <v>88.670387538854868</v>
      </c>
      <c r="H20" s="6">
        <f t="shared" si="3"/>
        <v>-750</v>
      </c>
      <c r="I20" s="6">
        <f t="shared" si="4"/>
        <v>82.758620689655174</v>
      </c>
      <c r="J20" s="7">
        <v>3900</v>
      </c>
      <c r="K20" s="7">
        <v>4200</v>
      </c>
    </row>
    <row r="21" spans="1:11" s="3" customFormat="1" ht="47.25">
      <c r="A21" s="15" t="s">
        <v>45</v>
      </c>
      <c r="B21" s="21" t="s">
        <v>43</v>
      </c>
      <c r="C21" s="7">
        <v>10</v>
      </c>
      <c r="D21" s="7">
        <v>0</v>
      </c>
      <c r="E21" s="7">
        <v>0</v>
      </c>
      <c r="F21" s="6">
        <f t="shared" si="1"/>
        <v>-10</v>
      </c>
      <c r="G21" s="6">
        <v>0</v>
      </c>
      <c r="H21" s="6">
        <f t="shared" si="3"/>
        <v>0</v>
      </c>
      <c r="I21" s="6" t="s">
        <v>57</v>
      </c>
      <c r="J21" s="7">
        <v>0</v>
      </c>
      <c r="K21" s="7">
        <v>0</v>
      </c>
    </row>
    <row r="22" spans="1:11" s="3" customFormat="1" ht="63">
      <c r="A22" s="23" t="s">
        <v>65</v>
      </c>
      <c r="B22" s="17" t="s">
        <v>64</v>
      </c>
      <c r="C22" s="24">
        <v>-2.4700000000000002</v>
      </c>
      <c r="D22" s="7"/>
      <c r="E22" s="7"/>
      <c r="F22" s="6"/>
      <c r="G22" s="6"/>
      <c r="H22" s="6"/>
      <c r="I22" s="6"/>
      <c r="J22" s="7"/>
      <c r="K22" s="7"/>
    </row>
    <row r="23" spans="1:11" s="3" customFormat="1">
      <c r="A23" s="8"/>
      <c r="B23" s="22" t="s">
        <v>18</v>
      </c>
      <c r="C23" s="6">
        <v>145066.79</v>
      </c>
      <c r="D23" s="6">
        <f>69411.218+17900</f>
        <v>87311.217999999993</v>
      </c>
      <c r="E23" s="6">
        <v>52250.57</v>
      </c>
      <c r="F23" s="6">
        <f t="shared" si="1"/>
        <v>-92816.22</v>
      </c>
      <c r="G23" s="6">
        <f t="shared" si="2"/>
        <v>36.018285094748428</v>
      </c>
      <c r="H23" s="6">
        <f t="shared" si="3"/>
        <v>-35060.647999999994</v>
      </c>
      <c r="I23" s="6">
        <f t="shared" si="4"/>
        <v>59.844051196262093</v>
      </c>
      <c r="J23" s="6">
        <v>42951.22</v>
      </c>
      <c r="K23" s="6">
        <v>62651.56</v>
      </c>
    </row>
    <row r="24" spans="1:11" s="3" customFormat="1">
      <c r="A24" s="8" t="s">
        <v>19</v>
      </c>
      <c r="B24" s="4" t="s">
        <v>20</v>
      </c>
      <c r="C24" s="6">
        <f>C25+C30+C31</f>
        <v>858198.53000000014</v>
      </c>
      <c r="D24" s="6">
        <f t="shared" ref="D24:K24" si="9">D25+D30+D31</f>
        <v>723968.92</v>
      </c>
      <c r="E24" s="6">
        <f t="shared" si="9"/>
        <v>724933.55999999994</v>
      </c>
      <c r="F24" s="6">
        <f t="shared" si="1"/>
        <v>-133264.9700000002</v>
      </c>
      <c r="G24" s="6">
        <f t="shared" si="2"/>
        <v>84.471545296168216</v>
      </c>
      <c r="H24" s="6">
        <f t="shared" si="3"/>
        <v>964.63999999989755</v>
      </c>
      <c r="I24" s="6">
        <f t="shared" si="4"/>
        <v>100.13324328895223</v>
      </c>
      <c r="J24" s="6">
        <f t="shared" si="9"/>
        <v>728744.04999999993</v>
      </c>
      <c r="K24" s="6">
        <f t="shared" si="9"/>
        <v>760998.98</v>
      </c>
    </row>
    <row r="25" spans="1:11" s="3" customFormat="1" ht="63">
      <c r="A25" s="8" t="s">
        <v>21</v>
      </c>
      <c r="B25" s="4" t="s">
        <v>22</v>
      </c>
      <c r="C25" s="6">
        <f>C26+C27+C28+C29</f>
        <v>852649.52000000014</v>
      </c>
      <c r="D25" s="6">
        <f t="shared" ref="D25:K25" si="10">D26+D27+D28+D29</f>
        <v>723968.92</v>
      </c>
      <c r="E25" s="6">
        <f t="shared" si="10"/>
        <v>724933.55999999994</v>
      </c>
      <c r="F25" s="6">
        <f t="shared" si="1"/>
        <v>-127715.9600000002</v>
      </c>
      <c r="G25" s="6">
        <f t="shared" si="2"/>
        <v>85.021282836117678</v>
      </c>
      <c r="H25" s="6">
        <f t="shared" si="3"/>
        <v>964.63999999989755</v>
      </c>
      <c r="I25" s="6">
        <f t="shared" si="4"/>
        <v>100.13324328895223</v>
      </c>
      <c r="J25" s="6">
        <f t="shared" si="10"/>
        <v>728744.04999999993</v>
      </c>
      <c r="K25" s="6">
        <f t="shared" si="10"/>
        <v>760998.98</v>
      </c>
    </row>
    <row r="26" spans="1:11" ht="31.5">
      <c r="A26" s="9" t="s">
        <v>47</v>
      </c>
      <c r="B26" s="5" t="s">
        <v>23</v>
      </c>
      <c r="C26" s="7">
        <v>20847.04</v>
      </c>
      <c r="D26" s="7">
        <v>3713.3</v>
      </c>
      <c r="E26" s="7">
        <v>0</v>
      </c>
      <c r="F26" s="6">
        <f t="shared" si="1"/>
        <v>-20847.04</v>
      </c>
      <c r="G26" s="6">
        <f t="shared" si="2"/>
        <v>0</v>
      </c>
      <c r="H26" s="6">
        <f t="shared" si="3"/>
        <v>-3713.3</v>
      </c>
      <c r="I26" s="6">
        <f t="shared" si="4"/>
        <v>0</v>
      </c>
      <c r="J26" s="7">
        <v>0</v>
      </c>
      <c r="K26" s="7">
        <v>0</v>
      </c>
    </row>
    <row r="27" spans="1:11" ht="47.25">
      <c r="A27" s="9" t="s">
        <v>48</v>
      </c>
      <c r="B27" s="5" t="s">
        <v>24</v>
      </c>
      <c r="C27" s="7">
        <v>309236.03000000003</v>
      </c>
      <c r="D27" s="7">
        <v>121819.72</v>
      </c>
      <c r="E27" s="7">
        <v>43370.47</v>
      </c>
      <c r="F27" s="6">
        <f t="shared" si="1"/>
        <v>-265865.56000000006</v>
      </c>
      <c r="G27" s="6">
        <f t="shared" si="2"/>
        <v>14.025037768076379</v>
      </c>
      <c r="H27" s="6">
        <f t="shared" si="3"/>
        <v>-78449.25</v>
      </c>
      <c r="I27" s="6">
        <f t="shared" si="4"/>
        <v>35.602175082983287</v>
      </c>
      <c r="J27" s="7">
        <v>9137.4500000000007</v>
      </c>
      <c r="K27" s="7">
        <v>10925.62</v>
      </c>
    </row>
    <row r="28" spans="1:11" ht="31.5">
      <c r="A28" s="9" t="s">
        <v>49</v>
      </c>
      <c r="B28" s="5" t="s">
        <v>25</v>
      </c>
      <c r="C28" s="7">
        <v>498473.02</v>
      </c>
      <c r="D28" s="7">
        <v>570997.9</v>
      </c>
      <c r="E28" s="7">
        <v>654068.09</v>
      </c>
      <c r="F28" s="6">
        <f t="shared" si="1"/>
        <v>155595.06999999995</v>
      </c>
      <c r="G28" s="6">
        <f t="shared" si="2"/>
        <v>131.21434134990895</v>
      </c>
      <c r="H28" s="6">
        <f t="shared" si="3"/>
        <v>83070.189999999944</v>
      </c>
      <c r="I28" s="6">
        <f t="shared" si="4"/>
        <v>114.54824790073658</v>
      </c>
      <c r="J28" s="7">
        <v>689771.6</v>
      </c>
      <c r="K28" s="7">
        <v>720238.36</v>
      </c>
    </row>
    <row r="29" spans="1:11">
      <c r="A29" s="9" t="s">
        <v>50</v>
      </c>
      <c r="B29" s="5" t="s">
        <v>26</v>
      </c>
      <c r="C29" s="7">
        <v>24093.43</v>
      </c>
      <c r="D29" s="7">
        <v>27438</v>
      </c>
      <c r="E29" s="7">
        <v>27495</v>
      </c>
      <c r="F29" s="6">
        <f t="shared" si="1"/>
        <v>3401.5699999999997</v>
      </c>
      <c r="G29" s="6">
        <f t="shared" si="2"/>
        <v>114.11824717360707</v>
      </c>
      <c r="H29" s="6">
        <f t="shared" si="3"/>
        <v>57</v>
      </c>
      <c r="I29" s="6">
        <f t="shared" si="4"/>
        <v>100.20774108900066</v>
      </c>
      <c r="J29" s="7">
        <v>29835</v>
      </c>
      <c r="K29" s="7">
        <v>29835</v>
      </c>
    </row>
    <row r="30" spans="1:11" ht="31.5">
      <c r="A30" s="12" t="s">
        <v>51</v>
      </c>
      <c r="B30" s="16" t="s">
        <v>46</v>
      </c>
      <c r="C30" s="7">
        <v>6000</v>
      </c>
      <c r="D30" s="7">
        <v>0</v>
      </c>
      <c r="E30" s="7">
        <v>0</v>
      </c>
      <c r="F30" s="6">
        <f t="shared" si="1"/>
        <v>-6000</v>
      </c>
      <c r="G30" s="6">
        <f t="shared" si="2"/>
        <v>0</v>
      </c>
      <c r="H30" s="6">
        <f t="shared" si="3"/>
        <v>0</v>
      </c>
      <c r="I30" s="6"/>
      <c r="J30" s="7"/>
      <c r="K30" s="7"/>
    </row>
    <row r="31" spans="1:11" ht="78.75">
      <c r="A31" s="18" t="s">
        <v>52</v>
      </c>
      <c r="B31" s="16" t="s">
        <v>53</v>
      </c>
      <c r="C31" s="7">
        <v>-450.99</v>
      </c>
      <c r="D31" s="7"/>
      <c r="E31" s="7">
        <v>0</v>
      </c>
      <c r="F31" s="6">
        <f t="shared" si="1"/>
        <v>450.99</v>
      </c>
      <c r="G31" s="6">
        <f t="shared" si="2"/>
        <v>0</v>
      </c>
      <c r="H31" s="6">
        <f t="shared" si="3"/>
        <v>0</v>
      </c>
      <c r="I31" s="6" t="s">
        <v>57</v>
      </c>
      <c r="J31" s="7"/>
      <c r="K31" s="7"/>
    </row>
    <row r="32" spans="1:11" s="3" customFormat="1">
      <c r="A32" s="8" t="s">
        <v>27</v>
      </c>
      <c r="B32" s="4"/>
      <c r="C32" s="6">
        <f>C24+C6</f>
        <v>1384825.0000000002</v>
      </c>
      <c r="D32" s="6">
        <f>D24+D6</f>
        <v>1212212.138</v>
      </c>
      <c r="E32" s="6">
        <f>E24+E6</f>
        <v>1229905.1299999999</v>
      </c>
      <c r="F32" s="6">
        <f t="shared" si="1"/>
        <v>-154919.87000000034</v>
      </c>
      <c r="G32" s="6">
        <f t="shared" si="2"/>
        <v>88.813036304226145</v>
      </c>
      <c r="H32" s="6">
        <f t="shared" si="3"/>
        <v>17692.991999999853</v>
      </c>
      <c r="I32" s="6">
        <f t="shared" si="4"/>
        <v>101.4595623526086</v>
      </c>
      <c r="J32" s="6">
        <f>J24+J6</f>
        <v>1217320.27</v>
      </c>
      <c r="K32" s="6">
        <f>K24+K6</f>
        <v>1246739.54</v>
      </c>
    </row>
    <row r="34" spans="1:1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</sheetData>
  <mergeCells count="16">
    <mergeCell ref="A1:K1"/>
    <mergeCell ref="A34:K34"/>
    <mergeCell ref="A35:K35"/>
    <mergeCell ref="A36:K36"/>
    <mergeCell ref="A37:K37"/>
    <mergeCell ref="J3:K3"/>
    <mergeCell ref="A38:K38"/>
    <mergeCell ref="A4:A5"/>
    <mergeCell ref="B4:B5"/>
    <mergeCell ref="C4:C5"/>
    <mergeCell ref="D4:D5"/>
    <mergeCell ref="E4:E5"/>
    <mergeCell ref="J4:J5"/>
    <mergeCell ref="K4:K5"/>
    <mergeCell ref="F4:G4"/>
    <mergeCell ref="H4:I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2022-10-28T00:08:08Z</dcterms:modified>
</cp:coreProperties>
</file>