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610" yWindow="285" windowWidth="16635" windowHeight="12300"/>
  </bookViews>
  <sheets>
    <sheet name="стр.1_6" sheetId="1" r:id="rId1"/>
  </sheets>
  <definedNames>
    <definedName name="_xlnm.Print_Titles" localSheetId="0">стр.1_6!$7:$9</definedName>
    <definedName name="_xlnm.Print_Area" localSheetId="0">стр.1_6!$A$1:$L$175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6" i="1"/>
  <c r="K76"/>
  <c r="J76"/>
  <c r="I76"/>
  <c r="H76"/>
  <c r="G76"/>
  <c r="F76"/>
  <c r="E76"/>
  <c r="K71"/>
  <c r="I71"/>
  <c r="H71"/>
  <c r="J71" s="1"/>
  <c r="L71" s="1"/>
  <c r="G71"/>
  <c r="E23"/>
  <c r="F50"/>
  <c r="F23"/>
  <c r="L20"/>
  <c r="K20"/>
  <c r="J20"/>
  <c r="I20"/>
  <c r="H20"/>
  <c r="G20"/>
  <c r="F20"/>
  <c r="E20"/>
  <c r="D20"/>
  <c r="L69"/>
  <c r="K69"/>
  <c r="J69"/>
  <c r="I69"/>
  <c r="G69"/>
  <c r="H69"/>
  <c r="I162" l="1"/>
  <c r="K162" s="1"/>
  <c r="H162"/>
  <c r="J162" s="1"/>
  <c r="L162" s="1"/>
  <c r="G162"/>
  <c r="L172"/>
  <c r="K172"/>
  <c r="J172"/>
  <c r="I172"/>
  <c r="H172"/>
  <c r="G172"/>
  <c r="F166"/>
  <c r="G166"/>
  <c r="H166"/>
  <c r="I166"/>
  <c r="J166"/>
  <c r="K166"/>
  <c r="L166"/>
  <c r="E158"/>
  <c r="F53"/>
  <c r="G53" s="1"/>
  <c r="I53" s="1"/>
  <c r="K53" s="1"/>
  <c r="G50"/>
  <c r="I50" s="1"/>
  <c r="K50" s="1"/>
  <c r="L50" s="1"/>
  <c r="H53" l="1"/>
  <c r="J53" s="1"/>
  <c r="L53" s="1"/>
  <c r="H50"/>
  <c r="J50" s="1"/>
  <c r="F27"/>
  <c r="G27" s="1"/>
  <c r="G23" l="1"/>
  <c r="H23" s="1"/>
  <c r="I27"/>
  <c r="H27"/>
  <c r="J27" s="1"/>
  <c r="L27" s="1"/>
  <c r="L158"/>
  <c r="K158"/>
  <c r="J158"/>
  <c r="I158"/>
  <c r="H158"/>
  <c r="G158"/>
  <c r="F158"/>
  <c r="D158"/>
  <c r="G24" l="1"/>
  <c r="I23"/>
  <c r="J23" s="1"/>
  <c r="K23" s="1"/>
  <c r="L23" s="1"/>
  <c r="K27"/>
  <c r="L168"/>
  <c r="K168"/>
  <c r="J168"/>
  <c r="I168"/>
  <c r="H168"/>
  <c r="G168"/>
  <c r="F168"/>
  <c r="E166"/>
  <c r="D166"/>
</calcChain>
</file>

<file path=xl/sharedStrings.xml><?xml version="1.0" encoding="utf-8"?>
<sst xmlns="http://schemas.openxmlformats.org/spreadsheetml/2006/main" count="486" uniqueCount="349">
  <si>
    <t>Название субъекта Российской Федерации</t>
  </si>
  <si>
    <t>отчет *</t>
  </si>
  <si>
    <t>оценка показателя</t>
  </si>
  <si>
    <t>прогноз</t>
  </si>
  <si>
    <t>Показатели</t>
  </si>
  <si>
    <t>Единица измерения</t>
  </si>
  <si>
    <t>консервативный</t>
  </si>
  <si>
    <t>базовый</t>
  </si>
  <si>
    <t>1 вариант</t>
  </si>
  <si>
    <t>2 вариант</t>
  </si>
  <si>
    <t>Население</t>
  </si>
  <si>
    <t>1.1</t>
  </si>
  <si>
    <t>Численность населения (в среднегодовом исчислении)</t>
  </si>
  <si>
    <t>тыс. чел.</t>
  </si>
  <si>
    <t>1.2</t>
  </si>
  <si>
    <t>Численность населения (на 1 января года)</t>
  </si>
  <si>
    <t>1.3</t>
  </si>
  <si>
    <t>Численность населения трудоспособного возраста
(на 1 января года)</t>
  </si>
  <si>
    <t>1.4</t>
  </si>
  <si>
    <t>Численность населения старше трудоспособного возраста
(на 1 января года)</t>
  </si>
  <si>
    <t>1.5</t>
  </si>
  <si>
    <t>Ожидаемая продолжительность жизни при рождении</t>
  </si>
  <si>
    <t>число лет</t>
  </si>
  <si>
    <t>1.6</t>
  </si>
  <si>
    <t>Общий коэффициент рождаемости</t>
  </si>
  <si>
    <t>число родившихся живыми
на 1000 человек населения</t>
  </si>
  <si>
    <t>1.7</t>
  </si>
  <si>
    <t>Суммарный коэффициент рождаемости</t>
  </si>
  <si>
    <t>число детей на 1 женщину</t>
  </si>
  <si>
    <t>1.8</t>
  </si>
  <si>
    <t>Общий коэффициент смертности</t>
  </si>
  <si>
    <t>число умерших на 1000 человек населения</t>
  </si>
  <si>
    <t>1.9</t>
  </si>
  <si>
    <t>Коэффициент естественного прироста населения</t>
  </si>
  <si>
    <t>на 1000 человек населения</t>
  </si>
  <si>
    <t>1.10</t>
  </si>
  <si>
    <t>Миграционный прирост (убыль)</t>
  </si>
  <si>
    <t>Валовой региональный продукт</t>
  </si>
  <si>
    <t>2.1</t>
  </si>
  <si>
    <t>млн руб.</t>
  </si>
  <si>
    <t>2.2</t>
  </si>
  <si>
    <t>Индекс физического объема валового регионального продукта</t>
  </si>
  <si>
    <t>в % к предыдущему году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</si>
  <si>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</si>
  <si>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</si>
  <si>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</si>
  <si>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</si>
  <si>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</si>
  <si>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</si>
  <si>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</si>
  <si>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% к предыдущему году
в сопоставимых ценах</t>
  </si>
  <si>
    <t>Индексы производства по видам экономической деятельности</t>
  </si>
  <si>
    <t>3.34</t>
  </si>
  <si>
    <t>Обеспечение электрической энергией, газом и паром;
кондиционирование воздуха (раздел D)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</si>
  <si>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</si>
  <si>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</si>
  <si>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</si>
  <si>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</si>
  <si>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млн кВт.ч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</si>
  <si>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</si>
  <si>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</si>
  <si>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</si>
  <si>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</si>
  <si>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</si>
  <si>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за период с начала года
к соотв. периоду
предыдущего года, %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</si>
  <si>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</si>
  <si>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</si>
  <si>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</si>
  <si>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</si>
  <si>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</si>
  <si>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</si>
  <si>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</si>
  <si>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</si>
  <si>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</si>
  <si>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</si>
  <si>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</si>
  <si>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</si>
  <si>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</si>
  <si>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</si>
  <si>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</si>
  <si>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</si>
  <si>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в ценах соответствующих лет; млн руб.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</si>
  <si>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</si>
  <si>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</si>
  <si>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</si>
  <si>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</si>
  <si>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</si>
  <si>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</si>
  <si>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</si>
  <si>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тыс. кв. м общей площади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</si>
  <si>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</si>
  <si>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</si>
  <si>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</si>
  <si>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</si>
  <si>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</si>
  <si>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</si>
  <si>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</si>
  <si>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</si>
  <si>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млн рублей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</si>
  <si>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</si>
  <si>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</si>
  <si>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</si>
  <si>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</si>
  <si>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</si>
  <si>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</si>
  <si>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</si>
  <si>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</si>
  <si>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</si>
  <si>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</si>
  <si>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</si>
  <si>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</si>
  <si>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</si>
  <si>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млн долл. США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</si>
  <si>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</si>
  <si>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</si>
  <si>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</si>
  <si>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</si>
  <si>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</si>
  <si>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</si>
  <si>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</si>
  <si>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</si>
  <si>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</si>
  <si>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Государства - участники СНГ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</si>
  <si>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</si>
  <si>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</si>
  <si>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</si>
  <si>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</si>
  <si>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</si>
  <si>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</si>
  <si>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</si>
  <si>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</si>
  <si>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</si>
  <si>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</si>
  <si>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млрд руб.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</si>
  <si>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</si>
  <si>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</si>
  <si>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</si>
  <si>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</si>
  <si>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</si>
  <si>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</si>
  <si>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</si>
  <si>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</si>
  <si>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</si>
  <si>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</si>
  <si>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</si>
  <si>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9.5</t>
  </si>
  <si>
    <t>Собственные средства</t>
  </si>
  <si>
    <t>9.6</t>
  </si>
  <si>
    <t>Привлеченные средства, из них:</t>
  </si>
  <si>
    <t>9.6.1</t>
  </si>
  <si>
    <t>кредиты банков, в том числе:</t>
  </si>
  <si>
    <t>9.6.1.1</t>
  </si>
  <si>
    <t>кредиты иностранных банков</t>
  </si>
  <si>
    <t>9.6.2</t>
  </si>
  <si>
    <t>заемные средства других организаций</t>
  </si>
  <si>
    <t>9.6.3</t>
  </si>
  <si>
    <t>бюджетные средства, в том числе:</t>
  </si>
  <si>
    <t>9.6.3.1</t>
  </si>
  <si>
    <t>федеральный бюджет</t>
  </si>
  <si>
    <t>9.6.3.2</t>
  </si>
  <si>
    <t>бюджеты субъектов Российской Федерации</t>
  </si>
  <si>
    <t>9.6.3.3</t>
  </si>
  <si>
    <t>из местных бюджетов</t>
  </si>
  <si>
    <t>9.6.4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</si>
  <si>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</si>
  <si>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</si>
  <si>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</si>
  <si>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</si>
  <si>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</si>
  <si>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</si>
  <si>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</si>
  <si>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</si>
  <si>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10.3.1</t>
  </si>
  <si>
    <t>налог на прибыль организаций</t>
  </si>
  <si>
    <t>10.3.2</t>
  </si>
  <si>
    <t>налог на доходы физических лиц</t>
  </si>
  <si>
    <t>10.3.3</t>
  </si>
  <si>
    <t>налог на добычу полезных ископаемых</t>
  </si>
  <si>
    <t>10.3.4</t>
  </si>
  <si>
    <t>акцизы</t>
  </si>
  <si>
    <t>10.3.5</t>
  </si>
  <si>
    <t>налог, взимаемый в связи с применением упрощенной системы налогообложения</t>
  </si>
  <si>
    <t>10.3.6</t>
  </si>
  <si>
    <t>налог на имущество физических лиц</t>
  </si>
  <si>
    <t>10.3.7</t>
  </si>
  <si>
    <t>налог на имущество организаций</t>
  </si>
  <si>
    <t>10.3.8</t>
  </si>
  <si>
    <t>налог на игорный бизнес</t>
  </si>
  <si>
    <t>10.3.9</t>
  </si>
  <si>
    <t>транспортный налог</t>
  </si>
  <si>
    <t>10.3.10</t>
  </si>
  <si>
    <t>земельный налог</t>
  </si>
  <si>
    <t>10.4</t>
  </si>
  <si>
    <t>Неналоговые доходы</t>
  </si>
  <si>
    <t>10.5</t>
  </si>
  <si>
    <t>Безвозмездные поступления всего, в том числе</t>
  </si>
  <si>
    <t>10.5.1</t>
  </si>
  <si>
    <t>субсидии из федерального бюджета</t>
  </si>
  <si>
    <t>10.5.2</t>
  </si>
  <si>
    <t>субвенции из федерального бюджета</t>
  </si>
  <si>
    <t>10.5.3</t>
  </si>
  <si>
    <t>дотации из федерального бюджета, в том числе:</t>
  </si>
  <si>
    <t>10.5.4</t>
  </si>
  <si>
    <t>дотации на выравнивание бюджетной обеспеченности</t>
  </si>
  <si>
    <t>10.6</t>
  </si>
  <si>
    <t>Расходы консолидированного бюджета субъекта
Российской Федерации всего, в том числе по направлениям:</t>
  </si>
  <si>
    <t>10.6.1</t>
  </si>
  <si>
    <t>общегосударственные вопросы</t>
  </si>
  <si>
    <t>10.6.2</t>
  </si>
  <si>
    <t>национальная оборона</t>
  </si>
  <si>
    <t>10.6.3</t>
  </si>
  <si>
    <t>национальная безопасность и правоохранительная деятельность</t>
  </si>
  <si>
    <t>10.6.4</t>
  </si>
  <si>
    <t>национальная экономика</t>
  </si>
  <si>
    <t>10.6.5</t>
  </si>
  <si>
    <t>жилищно-коммунальное хозяйство</t>
  </si>
  <si>
    <t>10.6.6</t>
  </si>
  <si>
    <t>охрана окружающей среды</t>
  </si>
  <si>
    <t>10.6.7</t>
  </si>
  <si>
    <t>образование</t>
  </si>
  <si>
    <t>10.6.8</t>
  </si>
  <si>
    <t>культура, кинематография</t>
  </si>
  <si>
    <t>10.6.9</t>
  </si>
  <si>
    <t>здравоохранение</t>
  </si>
  <si>
    <t>10.6.10</t>
  </si>
  <si>
    <t>социальная политика</t>
  </si>
  <si>
    <t>10.6.11</t>
  </si>
  <si>
    <t>физическая культура и спорт</t>
  </si>
  <si>
    <t>10.6.12</t>
  </si>
  <si>
    <t>средства массовой информации</t>
  </si>
  <si>
    <t>10.6.13</t>
  </si>
  <si>
    <t>обслуживание государственного и муниципального долга</t>
  </si>
  <si>
    <t>10.7</t>
  </si>
  <si>
    <t>Дефицит(-), профицит(+) консолидированного бюджета субъекта Российской Федерации, млн рублей</t>
  </si>
  <si>
    <t>10.8</t>
  </si>
  <si>
    <t>Государственный долг субъекта Российской Федерации</t>
  </si>
  <si>
    <t>10.9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</si>
  <si>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</si>
  <si>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</si>
  <si>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</si>
  <si>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</si>
  <si>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</si>
  <si>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</si>
  <si>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руб./мес.</t>
  </si>
  <si>
    <t>11.2.1</t>
  </si>
  <si>
    <t>трудоспособного населения</t>
  </si>
  <si>
    <t>11.2.2</t>
  </si>
  <si>
    <t>пенсионеров</t>
  </si>
  <si>
    <t>11.2.3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</si>
  <si>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</si>
  <si>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</si>
  <si>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</si>
  <si>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</si>
  <si>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</si>
  <si>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</si>
  <si>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тыс. человек</t>
  </si>
  <si>
    <t>12.2</t>
  </si>
  <si>
    <t>Численность трудовых ресурсов – всего, в том числе:</t>
  </si>
  <si>
    <t>12.2.1</t>
  </si>
  <si>
    <t>трудоспособное население в трудоспособном возрасте</t>
  </si>
  <si>
    <t>12.2.2</t>
  </si>
  <si>
    <t>иностранные трудовые мигранты</t>
  </si>
  <si>
    <t>12.2.3</t>
  </si>
  <si>
    <t>численность лиц старше трудоспособного возраста и подростков, занятых в экономике, в том числе: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</si>
  <si>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</si>
  <si>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</si>
  <si>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</si>
  <si>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</si>
  <si>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12.3</t>
  </si>
  <si>
    <t>Численность занятых в экономике – всего, в том числе по разделам ОКВЭД:</t>
  </si>
  <si>
    <t>12.3.1</t>
  </si>
  <si>
    <t>сельское, лесное хозяйство, охота, рыболовство и рыбоводство</t>
  </si>
  <si>
    <t>12.3.2</t>
  </si>
  <si>
    <t>добыча полезных ископаемых</t>
  </si>
  <si>
    <t>12.3.3</t>
  </si>
  <si>
    <t>обрабатывающие производства</t>
  </si>
  <si>
    <t>12.3.4</t>
  </si>
  <si>
    <t>обеспечение электрической энергией, газом и паром; кондиционирование воздуха</t>
  </si>
  <si>
    <t>12.3.5</t>
  </si>
  <si>
    <t>водоснабжение; водоотведение, организация сбора и утилизации отходов, деятельность по ликвидации загрязнений</t>
  </si>
  <si>
    <t>12.3.6</t>
  </si>
  <si>
    <t>строительство</t>
  </si>
  <si>
    <t>12.3.7</t>
  </si>
  <si>
    <t>торговля оптовая и розничная; ремонт автотранспортных средств и мотоциклов</t>
  </si>
  <si>
    <t>12.3.8</t>
  </si>
  <si>
    <t>транспортировка и хранение</t>
  </si>
  <si>
    <t>12.3.9</t>
  </si>
  <si>
    <t>деятельность гостиниц и предприятий общественного питания</t>
  </si>
  <si>
    <t>12.3.10</t>
  </si>
  <si>
    <t>деятельность в области информации и связи</t>
  </si>
  <si>
    <t>12.3.11</t>
  </si>
  <si>
    <t>деятельность финансовая и страховая</t>
  </si>
  <si>
    <t>12.3.12</t>
  </si>
  <si>
    <t>деятельность по операциям с недвижимым имуществом</t>
  </si>
  <si>
    <t>12.3.13</t>
  </si>
  <si>
    <t>деятельность профессиональная, научная и техническая</t>
  </si>
  <si>
    <t>12.3.14</t>
  </si>
  <si>
    <t>деятельность административная и сопутствующие дополнительные услуги</t>
  </si>
  <si>
    <t>12.3.15</t>
  </si>
  <si>
    <t>государственное управление и обеспечение военной безопасности; социальное обеспечение</t>
  </si>
  <si>
    <t>12.3.16</t>
  </si>
  <si>
    <t>12.3.17</t>
  </si>
  <si>
    <t>деятельность в области здравоохранения и социальных услуг</t>
  </si>
  <si>
    <t>12.3.18</t>
  </si>
  <si>
    <t>деятельность в области культуры, спорта, организации досуга и развлечений</t>
  </si>
  <si>
    <t>12.3.19</t>
  </si>
  <si>
    <t>прочие виды экономической деятельности</t>
  </si>
  <si>
    <t>12.4</t>
  </si>
  <si>
    <t>Численность населения в трудоспособном возрасте, не занятого в экономике – всего, в том числе:</t>
  </si>
  <si>
    <t>12.4.1</t>
  </si>
  <si>
    <t>численность учащихся трудоспособного возраста, обучающихся с отрывом от производства</t>
  </si>
  <si>
    <t>12.4.2</t>
  </si>
  <si>
    <t>численность безработных, зарегистрированных в органах службы занятости</t>
  </si>
  <si>
    <t>12.4.3</t>
  </si>
  <si>
    <t>численность прочих категорий населения в трудоспособном возрасте, не занятого в экономике</t>
  </si>
  <si>
    <t>12.5</t>
  </si>
  <si>
    <t>Номинальная начисленная среднемесячная заработная плата работников организаций</t>
  </si>
  <si>
    <t>рублей</t>
  </si>
  <si>
    <t>12.6</t>
  </si>
  <si>
    <t>Темп роста номинальной начисленной среднемесячной заработной платы работников организаций</t>
  </si>
  <si>
    <t>12.7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</si>
  <si>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</si>
  <si>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12.8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</si>
  <si>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</si>
  <si>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12.9</t>
  </si>
  <si>
    <t>Реальная заработная плата работников организаций</t>
  </si>
  <si>
    <t>12.10</t>
  </si>
  <si>
    <t>Индекс производительности труда</t>
  </si>
  <si>
    <t>12.11</t>
  </si>
  <si>
    <t>Уровень безработицы (по методологии МОТ)</t>
  </si>
  <si>
    <t>% к раб. силе</t>
  </si>
  <si>
    <t>12.12</t>
  </si>
  <si>
    <t>Уровень зарегистрированной безработицы (на конец года)</t>
  </si>
  <si>
    <t>12.13</t>
  </si>
  <si>
    <t>Общая численность безработных (по методологии МОТ)</t>
  </si>
  <si>
    <t>12.14</t>
  </si>
  <si>
    <t>Численность безработных, зарегистрированных в государственных учреждениях службы занятости населения (на конец года)</t>
  </si>
  <si>
    <t>12.15</t>
  </si>
  <si>
    <t>Фонд заработной платы работников организаций</t>
  </si>
  <si>
    <t>12.16</t>
  </si>
  <si>
    <t>Темп роста фонда заработной платы работников организаций</t>
  </si>
  <si>
    <t>Примечание: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</si>
  <si>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</si>
  <si>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70.5</t>
  </si>
  <si>
    <t>70.6</t>
  </si>
  <si>
    <t>Партизанский муниципальный
 район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</si>
  <si>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</si>
  <si>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ПРОГНОЗ СОЦИАЛЬНО-ЭКОНОМИЧЕСКОГО РАЗВИТИЯ НА 2022 ГОД И ПЛАНОВЫЙ ПЕРИОД 2023 И 2024 ГОДОВ</t>
  </si>
  <si>
    <t>Приложение № 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</si>
</sst>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2">
    <font>
      <sz val="10"/>
      <name val="Arial Cyr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7"/>
      <name val="Times New Roman"/>
      <family val="1"/>
      <charset val="204"/>
    </font>
    <font>
      <sz val="6.5"/>
      <name val="Times New Roman"/>
      <family val="1"/>
      <charset val="204"/>
    </font>
    <font>
      <b/>
      <sz val="6.5"/>
      <name val="Times New Roman"/>
      <family val="1"/>
      <charset val="204"/>
    </font>
    <font>
      <i/>
      <sz val="6.5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/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 indent="2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1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/>
    <xf numFmtId="164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justify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view="pageBreakPreview" topLeftCell="A40" zoomScale="190" zoomScaleNormal="200" zoomScaleSheetLayoutView="190" workbookViewId="0">
      <selection activeCell="F41" sqref="F41"/>
    </sheetView>
  </sheetViews>
  <sheetFormatPr defaultColWidth="9.140625" defaultRowHeight="12.75"/>
  <cols>
    <col min="1" max="1" width="7.28515625" style="29" bestFit="1" customWidth="1"/>
    <col min="2" max="2" width="35.140625" style="30" customWidth="1"/>
    <col min="3" max="3" width="13.7109375" style="30" customWidth="1"/>
    <col min="4" max="4" width="5.140625" style="30" bestFit="1" customWidth="1"/>
    <col min="5" max="5" width="5.7109375" style="30" customWidth="1"/>
    <col min="6" max="6" width="6.7109375" style="30" customWidth="1"/>
    <col min="7" max="7" width="9.7109375" style="30" customWidth="1"/>
    <col min="8" max="8" width="8.42578125" style="30" bestFit="1" customWidth="1"/>
    <col min="9" max="9" width="9.7109375" style="30" customWidth="1"/>
    <col min="10" max="10" width="8.42578125" style="30" bestFit="1" customWidth="1"/>
    <col min="11" max="11" width="9.7109375" style="30" customWidth="1"/>
    <col min="12" max="12" width="8.42578125" style="30" bestFit="1" customWidth="1"/>
    <col min="13" max="16384" width="9.140625" style="30"/>
  </cols>
  <sheetData>
    <row r="1" spans="1:12" s="2" customFormat="1" ht="10.5">
      <c r="A1" s="1"/>
      <c r="K1" s="2" t="s">
        <v>348</v>
      </c>
    </row>
    <row r="2" spans="1:12" s="4" customFormat="1" ht="6" customHeight="1">
      <c r="A2" s="3"/>
    </row>
    <row r="3" spans="1:12" s="5" customFormat="1" ht="24.95" customHeight="1">
      <c r="A3" s="48" t="s">
        <v>347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8" customFormat="1" ht="28.5" customHeight="1">
      <c r="A4" s="6"/>
      <c r="B4" s="7"/>
      <c r="C4" s="55" t="s">
        <v>345</v>
      </c>
      <c r="D4" s="55"/>
      <c r="E4" s="55"/>
      <c r="F4" s="55"/>
      <c r="G4" s="55"/>
      <c r="H4" s="7"/>
      <c r="I4" s="7"/>
      <c r="J4" s="7"/>
      <c r="K4" s="7"/>
      <c r="L4" s="7"/>
    </row>
    <row r="5" spans="1:12" s="9" customFormat="1" ht="8.25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s="4" customFormat="1" ht="6" customHeight="1">
      <c r="A6" s="3"/>
    </row>
    <row r="7" spans="1:12" s="2" customFormat="1" ht="21" customHeight="1">
      <c r="A7" s="10"/>
      <c r="B7" s="11"/>
      <c r="C7" s="11"/>
      <c r="D7" s="33" t="s">
        <v>1</v>
      </c>
      <c r="E7" s="33" t="s">
        <v>1</v>
      </c>
      <c r="F7" s="12" t="s">
        <v>2</v>
      </c>
      <c r="G7" s="51" t="s">
        <v>3</v>
      </c>
      <c r="H7" s="51"/>
      <c r="I7" s="51"/>
      <c r="J7" s="51"/>
      <c r="K7" s="51"/>
      <c r="L7" s="51"/>
    </row>
    <row r="8" spans="1:12" s="2" customFormat="1" ht="10.5">
      <c r="A8" s="13"/>
      <c r="B8" s="14" t="s">
        <v>4</v>
      </c>
      <c r="C8" s="14" t="s">
        <v>5</v>
      </c>
      <c r="D8" s="52">
        <v>2019</v>
      </c>
      <c r="E8" s="52">
        <v>2020</v>
      </c>
      <c r="F8" s="52">
        <v>2021</v>
      </c>
      <c r="G8" s="51">
        <v>2022</v>
      </c>
      <c r="H8" s="51"/>
      <c r="I8" s="51">
        <v>2023</v>
      </c>
      <c r="J8" s="51"/>
      <c r="K8" s="51">
        <v>2024</v>
      </c>
      <c r="L8" s="51"/>
    </row>
    <row r="9" spans="1:12" s="2" customFormat="1" ht="12" customHeight="1">
      <c r="A9" s="13"/>
      <c r="B9" s="14"/>
      <c r="C9" s="14"/>
      <c r="D9" s="53"/>
      <c r="E9" s="53"/>
      <c r="F9" s="53"/>
      <c r="G9" s="33" t="s">
        <v>6</v>
      </c>
      <c r="H9" s="33" t="s">
        <v>7</v>
      </c>
      <c r="I9" s="33" t="s">
        <v>6</v>
      </c>
      <c r="J9" s="33" t="s">
        <v>7</v>
      </c>
      <c r="K9" s="33" t="s">
        <v>6</v>
      </c>
      <c r="L9" s="33" t="s">
        <v>7</v>
      </c>
    </row>
    <row r="10" spans="1:12" s="2" customFormat="1" ht="12" customHeight="1">
      <c r="A10" s="15"/>
      <c r="B10" s="16"/>
      <c r="C10" s="16"/>
      <c r="D10" s="54"/>
      <c r="E10" s="54"/>
      <c r="F10" s="54"/>
      <c r="G10" s="33" t="s">
        <v>8</v>
      </c>
      <c r="H10" s="33" t="s">
        <v>9</v>
      </c>
      <c r="I10" s="33" t="s">
        <v>8</v>
      </c>
      <c r="J10" s="33" t="s">
        <v>9</v>
      </c>
      <c r="K10" s="33" t="s">
        <v>8</v>
      </c>
      <c r="L10" s="33" t="s">
        <v>9</v>
      </c>
    </row>
    <row r="11" spans="1:12" s="2" customFormat="1" ht="10.5">
      <c r="A11" s="17"/>
      <c r="B11" s="18" t="s">
        <v>10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s="2" customFormat="1" ht="10.5">
      <c r="A12" s="17" t="s">
        <v>11</v>
      </c>
      <c r="B12" s="19" t="s">
        <v>12</v>
      </c>
      <c r="C12" s="33" t="s">
        <v>13</v>
      </c>
      <c r="D12" s="36">
        <v>29.42</v>
      </c>
      <c r="E12" s="36">
        <v>29.42</v>
      </c>
      <c r="F12" s="36">
        <v>29.437999999999999</v>
      </c>
      <c r="G12" s="36">
        <v>29.484999999999999</v>
      </c>
      <c r="H12" s="36">
        <v>29.49</v>
      </c>
      <c r="I12" s="36">
        <v>29.504000000000001</v>
      </c>
      <c r="J12" s="36">
        <v>29.512</v>
      </c>
      <c r="K12" s="36">
        <v>29.524999999999999</v>
      </c>
      <c r="L12" s="36">
        <v>29.542000000000002</v>
      </c>
    </row>
    <row r="13" spans="1:12" s="2" customFormat="1" ht="10.5">
      <c r="A13" s="17" t="s">
        <v>14</v>
      </c>
      <c r="B13" s="19" t="s">
        <v>15</v>
      </c>
      <c r="C13" s="33" t="s">
        <v>13</v>
      </c>
      <c r="D13" s="36">
        <v>29.44</v>
      </c>
      <c r="E13" s="36">
        <v>29.399000000000001</v>
      </c>
      <c r="F13" s="36">
        <v>29.477</v>
      </c>
      <c r="G13" s="36">
        <v>29.494</v>
      </c>
      <c r="H13" s="36">
        <v>29.501999999999999</v>
      </c>
      <c r="I13" s="36">
        <v>29.515000000000001</v>
      </c>
      <c r="J13" s="36">
        <v>29.523</v>
      </c>
      <c r="K13" s="36">
        <v>29.535</v>
      </c>
      <c r="L13" s="36">
        <v>29.56</v>
      </c>
    </row>
    <row r="14" spans="1:12" s="21" customFormat="1" ht="21">
      <c r="A14" s="17" t="s">
        <v>16</v>
      </c>
      <c r="B14" s="20" t="s">
        <v>17</v>
      </c>
      <c r="C14" s="33" t="s">
        <v>13</v>
      </c>
      <c r="D14" s="36">
        <v>17.077000000000002</v>
      </c>
      <c r="E14" s="42">
        <v>17.376999999999999</v>
      </c>
      <c r="F14" s="42">
        <v>17.396000000000001</v>
      </c>
      <c r="G14" s="42">
        <v>17.399999999999999</v>
      </c>
      <c r="H14" s="42">
        <v>17.425999999999998</v>
      </c>
      <c r="I14" s="42">
        <v>17.399999999999999</v>
      </c>
      <c r="J14" s="42">
        <v>17.425999999999998</v>
      </c>
      <c r="K14" s="42">
        <v>17.41</v>
      </c>
      <c r="L14" s="42">
        <v>17.43</v>
      </c>
    </row>
    <row r="15" spans="1:12" s="2" customFormat="1" ht="21">
      <c r="A15" s="17" t="s">
        <v>18</v>
      </c>
      <c r="B15" s="20" t="s">
        <v>19</v>
      </c>
      <c r="C15" s="33" t="s">
        <v>13</v>
      </c>
      <c r="D15" s="36">
        <v>7.0190000000000001</v>
      </c>
      <c r="E15" s="42">
        <v>6.76</v>
      </c>
      <c r="F15" s="42">
        <v>6.806</v>
      </c>
      <c r="G15" s="42">
        <v>6.76</v>
      </c>
      <c r="H15" s="42">
        <v>6.7889999999999997</v>
      </c>
      <c r="I15" s="42">
        <v>6.76</v>
      </c>
      <c r="J15" s="42">
        <v>6.7880000000000003</v>
      </c>
      <c r="K15" s="42">
        <v>6.78</v>
      </c>
      <c r="L15" s="42">
        <v>6.8019999999999996</v>
      </c>
    </row>
    <row r="16" spans="1:12" s="2" customFormat="1" ht="10.5">
      <c r="A16" s="17" t="s">
        <v>20</v>
      </c>
      <c r="B16" s="19" t="s">
        <v>21</v>
      </c>
      <c r="C16" s="33" t="s">
        <v>22</v>
      </c>
      <c r="D16" s="32" t="s">
        <v>343</v>
      </c>
      <c r="E16" s="32" t="s">
        <v>343</v>
      </c>
      <c r="F16" s="32" t="s">
        <v>344</v>
      </c>
      <c r="G16" s="32" t="s">
        <v>344</v>
      </c>
      <c r="H16" s="32">
        <v>70.62</v>
      </c>
      <c r="I16" s="32">
        <v>70.61</v>
      </c>
      <c r="J16" s="32">
        <v>70.62</v>
      </c>
      <c r="K16" s="32">
        <v>70.61</v>
      </c>
      <c r="L16" s="32">
        <v>70.63</v>
      </c>
    </row>
    <row r="17" spans="1:12" s="2" customFormat="1" ht="42">
      <c r="A17" s="17" t="s">
        <v>23</v>
      </c>
      <c r="B17" s="19" t="s">
        <v>24</v>
      </c>
      <c r="C17" s="12" t="s">
        <v>25</v>
      </c>
      <c r="D17" s="32">
        <v>9.3800000000000008</v>
      </c>
      <c r="E17" s="32">
        <v>8.02</v>
      </c>
      <c r="F17" s="32">
        <v>9.92</v>
      </c>
      <c r="G17" s="32">
        <v>10.17</v>
      </c>
      <c r="H17" s="32">
        <v>10.68</v>
      </c>
      <c r="I17" s="32">
        <v>10.34</v>
      </c>
      <c r="J17" s="32">
        <v>10.84</v>
      </c>
      <c r="K17" s="32">
        <v>10.5</v>
      </c>
      <c r="L17" s="32">
        <v>11.17</v>
      </c>
    </row>
    <row r="18" spans="1:12" s="2" customFormat="1" ht="10.5">
      <c r="A18" s="17" t="s">
        <v>26</v>
      </c>
      <c r="B18" s="19" t="s">
        <v>27</v>
      </c>
      <c r="C18" s="33" t="s">
        <v>28</v>
      </c>
      <c r="D18" s="32">
        <v>2.06</v>
      </c>
      <c r="E18" s="32">
        <v>1.77</v>
      </c>
      <c r="F18" s="32">
        <v>2.1800000000000002</v>
      </c>
      <c r="G18" s="32">
        <v>2.2400000000000002</v>
      </c>
      <c r="H18" s="32">
        <v>2.35</v>
      </c>
      <c r="I18" s="32">
        <v>2.27</v>
      </c>
      <c r="J18" s="32">
        <v>2.39</v>
      </c>
      <c r="K18" s="32">
        <v>2.31</v>
      </c>
      <c r="L18" s="32">
        <v>2.46</v>
      </c>
    </row>
    <row r="19" spans="1:12" s="2" customFormat="1" ht="31.5">
      <c r="A19" s="17" t="s">
        <v>29</v>
      </c>
      <c r="B19" s="19" t="s">
        <v>30</v>
      </c>
      <c r="C19" s="12" t="s">
        <v>31</v>
      </c>
      <c r="D19" s="32">
        <v>13.73</v>
      </c>
      <c r="E19" s="32">
        <v>13.9</v>
      </c>
      <c r="F19" s="32">
        <v>14.71</v>
      </c>
      <c r="G19" s="32">
        <v>14.92</v>
      </c>
      <c r="H19" s="32">
        <v>14.75</v>
      </c>
      <c r="I19" s="32">
        <v>14.91</v>
      </c>
      <c r="J19" s="32">
        <v>14.74</v>
      </c>
      <c r="K19" s="32">
        <v>14.9</v>
      </c>
      <c r="L19" s="32">
        <v>14.72</v>
      </c>
    </row>
    <row r="20" spans="1:12" s="2" customFormat="1" ht="10.5">
      <c r="A20" s="17" t="s">
        <v>32</v>
      </c>
      <c r="B20" s="19" t="s">
        <v>33</v>
      </c>
      <c r="C20" s="33" t="s">
        <v>34</v>
      </c>
      <c r="D20" s="32">
        <f>D17-D19</f>
        <v>-4.3499999999999996</v>
      </c>
      <c r="E20" s="32">
        <f t="shared" ref="E20:L20" si="0">E17-E19</f>
        <v>-5.8800000000000008</v>
      </c>
      <c r="F20" s="32">
        <f t="shared" si="0"/>
        <v>-4.7900000000000009</v>
      </c>
      <c r="G20" s="32">
        <f t="shared" si="0"/>
        <v>-4.75</v>
      </c>
      <c r="H20" s="32">
        <f t="shared" si="0"/>
        <v>-4.07</v>
      </c>
      <c r="I20" s="32">
        <f t="shared" si="0"/>
        <v>-4.57</v>
      </c>
      <c r="J20" s="32">
        <f t="shared" si="0"/>
        <v>-3.9000000000000004</v>
      </c>
      <c r="K20" s="32">
        <f t="shared" si="0"/>
        <v>-4.4000000000000004</v>
      </c>
      <c r="L20" s="32">
        <f t="shared" si="0"/>
        <v>-3.5500000000000007</v>
      </c>
    </row>
    <row r="21" spans="1:12" s="2" customFormat="1" ht="10.5">
      <c r="A21" s="17" t="s">
        <v>35</v>
      </c>
      <c r="B21" s="19" t="s">
        <v>36</v>
      </c>
      <c r="C21" s="33" t="s">
        <v>13</v>
      </c>
      <c r="D21" s="36">
        <v>5.6000000000000001E-2</v>
      </c>
      <c r="E21" s="36">
        <v>0.24</v>
      </c>
      <c r="F21" s="36">
        <v>0.25700000000000001</v>
      </c>
      <c r="G21" s="36">
        <v>0.157</v>
      </c>
      <c r="H21" s="36">
        <v>0.14499999999999999</v>
      </c>
      <c r="I21" s="36">
        <v>0.156</v>
      </c>
      <c r="J21" s="36">
        <v>0.13600000000000001</v>
      </c>
      <c r="K21" s="36">
        <v>0.15</v>
      </c>
      <c r="L21" s="36">
        <v>0.152</v>
      </c>
    </row>
    <row r="22" spans="1:12" s="2" customFormat="1" ht="10.5">
      <c r="A22" s="17"/>
      <c r="B22" s="18" t="s">
        <v>37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s="2" customFormat="1" ht="10.5">
      <c r="A23" s="17" t="s">
        <v>38</v>
      </c>
      <c r="B23" s="19" t="s">
        <v>37</v>
      </c>
      <c r="C23" s="33" t="s">
        <v>39</v>
      </c>
      <c r="D23" s="33">
        <v>8786.9</v>
      </c>
      <c r="E23" s="32">
        <f>E27+E36+E43+E50+E53+390</f>
        <v>8308.5</v>
      </c>
      <c r="F23" s="32">
        <f>F27+F36+F43+F50+F53+390</f>
        <v>8821.5488890000015</v>
      </c>
      <c r="G23" s="32">
        <f>G27+G36+G43+G50+G53+405</f>
        <v>9056.0871008103932</v>
      </c>
      <c r="H23" s="32">
        <f>G23*H24*H25/10000</f>
        <v>9408.9122542579662</v>
      </c>
      <c r="I23" s="32">
        <f>I27+I36+I43+I50+I53+420</f>
        <v>9484.9923348957218</v>
      </c>
      <c r="J23" s="32">
        <f>I23*J24*J25/10000</f>
        <v>9894.6491538398677</v>
      </c>
      <c r="K23" s="32">
        <f>J23*K24*K25/10000</f>
        <v>10341.531088223892</v>
      </c>
      <c r="L23" s="32">
        <f>K23*L24*L25/10000</f>
        <v>10809.319905468612</v>
      </c>
    </row>
    <row r="24" spans="1:12" s="2" customFormat="1" ht="10.5">
      <c r="A24" s="17" t="s">
        <v>40</v>
      </c>
      <c r="B24" s="19" t="s">
        <v>41</v>
      </c>
      <c r="C24" s="33" t="s">
        <v>42</v>
      </c>
      <c r="D24" s="33">
        <v>99.4</v>
      </c>
      <c r="E24" s="33">
        <v>95.5</v>
      </c>
      <c r="F24" s="33">
        <v>95.5</v>
      </c>
      <c r="G24" s="32">
        <f>G23/F23/G25*10000</f>
        <v>98.426362898240896</v>
      </c>
      <c r="H24" s="33">
        <v>99.9</v>
      </c>
      <c r="I24" s="33">
        <v>100.3</v>
      </c>
      <c r="J24" s="33">
        <v>100.5</v>
      </c>
      <c r="K24" s="33">
        <v>100.4</v>
      </c>
      <c r="L24" s="33">
        <v>100.6</v>
      </c>
    </row>
    <row r="25" spans="1:12" s="2" customFormat="1" ht="10.5">
      <c r="A25" s="17" t="s">
        <v>43</v>
      </c>
      <c r="B25" s="19" t="s">
        <v>44</v>
      </c>
      <c r="C25" s="33" t="s">
        <v>42</v>
      </c>
      <c r="D25" s="33">
        <v>103.88</v>
      </c>
      <c r="E25" s="33">
        <v>103.31</v>
      </c>
      <c r="F25" s="33">
        <v>104.5</v>
      </c>
      <c r="G25" s="33">
        <v>104.3</v>
      </c>
      <c r="H25" s="33">
        <v>104</v>
      </c>
      <c r="I25" s="33">
        <v>104.1</v>
      </c>
      <c r="J25" s="33">
        <v>103.8</v>
      </c>
      <c r="K25" s="33">
        <v>104.1</v>
      </c>
      <c r="L25" s="33">
        <v>103.9</v>
      </c>
    </row>
    <row r="26" spans="1:12" s="2" customFormat="1" ht="10.5">
      <c r="A26" s="17"/>
      <c r="B26" s="18" t="s">
        <v>45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s="2" customFormat="1" ht="21">
      <c r="A27" s="17" t="s">
        <v>46</v>
      </c>
      <c r="B27" s="20" t="s">
        <v>47</v>
      </c>
      <c r="C27" s="33" t="s">
        <v>39</v>
      </c>
      <c r="D27" s="33">
        <v>329.34</v>
      </c>
      <c r="E27" s="32">
        <v>367.7</v>
      </c>
      <c r="F27" s="32">
        <f>E27*F28*105/10000</f>
        <v>386.47108499999996</v>
      </c>
      <c r="G27" s="32">
        <f>F27*G28*105/10000</f>
        <v>405.79463924999999</v>
      </c>
      <c r="H27" s="32">
        <f>F27*H28*105/10000</f>
        <v>406.60622852849997</v>
      </c>
      <c r="I27" s="32">
        <f>G27*I28*104/10000</f>
        <v>422.02642481999993</v>
      </c>
      <c r="J27" s="32">
        <f>H27*J28*104/10000</f>
        <v>423.29334814730959</v>
      </c>
      <c r="K27" s="32">
        <f>I27*K28*104/10000</f>
        <v>438.90748181279992</v>
      </c>
      <c r="L27" s="32">
        <f>J27*L28*104/10000</f>
        <v>440.66530715527517</v>
      </c>
    </row>
    <row r="28" spans="1:12" s="2" customFormat="1" ht="31.5">
      <c r="A28" s="17" t="s">
        <v>48</v>
      </c>
      <c r="B28" s="19" t="s">
        <v>49</v>
      </c>
      <c r="C28" s="12" t="s">
        <v>50</v>
      </c>
      <c r="D28" s="33">
        <v>100.14</v>
      </c>
      <c r="E28" s="33">
        <v>94.8</v>
      </c>
      <c r="F28" s="33">
        <v>100.1</v>
      </c>
      <c r="G28" s="33">
        <v>100</v>
      </c>
      <c r="H28" s="33">
        <v>100.2</v>
      </c>
      <c r="I28" s="33">
        <v>100</v>
      </c>
      <c r="J28" s="33">
        <v>100.1</v>
      </c>
      <c r="K28" s="33">
        <v>100</v>
      </c>
      <c r="L28" s="33">
        <v>100.1</v>
      </c>
    </row>
    <row r="29" spans="1:12" s="2" customFormat="1" ht="10.5" customHeight="1">
      <c r="A29" s="17"/>
      <c r="B29" s="20" t="s">
        <v>51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s="2" customFormat="1" ht="31.5">
      <c r="A30" s="17" t="s">
        <v>52</v>
      </c>
      <c r="B30" s="20" t="s">
        <v>53</v>
      </c>
      <c r="C30" s="12" t="s">
        <v>50</v>
      </c>
      <c r="D30" s="32">
        <v>110.9</v>
      </c>
      <c r="E30" s="32">
        <v>96</v>
      </c>
      <c r="F30" s="32">
        <v>100.3</v>
      </c>
      <c r="G30" s="32">
        <v>100.8</v>
      </c>
      <c r="H30" s="32">
        <v>101</v>
      </c>
      <c r="I30" s="32">
        <v>100.3</v>
      </c>
      <c r="J30" s="32">
        <v>100.9</v>
      </c>
      <c r="K30" s="32">
        <v>100.4</v>
      </c>
      <c r="L30" s="32">
        <v>100.9</v>
      </c>
    </row>
    <row r="31" spans="1:12" s="2" customFormat="1" ht="31.5">
      <c r="A31" s="17" t="s">
        <v>54</v>
      </c>
      <c r="B31" s="20" t="s">
        <v>55</v>
      </c>
      <c r="C31" s="12" t="s">
        <v>50</v>
      </c>
      <c r="D31" s="32">
        <v>106.31</v>
      </c>
      <c r="E31" s="32">
        <v>95.6</v>
      </c>
      <c r="F31" s="32">
        <v>100.2</v>
      </c>
      <c r="G31" s="32">
        <v>100.3</v>
      </c>
      <c r="H31" s="32">
        <v>100.4</v>
      </c>
      <c r="I31" s="32">
        <v>100.2</v>
      </c>
      <c r="J31" s="32">
        <v>100.3</v>
      </c>
      <c r="K31" s="32">
        <v>100.2</v>
      </c>
      <c r="L31" s="32">
        <v>100.3</v>
      </c>
    </row>
    <row r="32" spans="1:12" s="2" customFormat="1" ht="10.5">
      <c r="A32" s="17" t="s">
        <v>56</v>
      </c>
      <c r="B32" s="19" t="s">
        <v>57</v>
      </c>
      <c r="C32" s="33" t="s">
        <v>58</v>
      </c>
      <c r="D32" s="33">
        <v>112.07</v>
      </c>
      <c r="E32" s="33">
        <v>113.96</v>
      </c>
      <c r="F32" s="33">
        <v>115.2</v>
      </c>
      <c r="G32" s="33">
        <v>116.21</v>
      </c>
      <c r="H32" s="33">
        <v>116.21</v>
      </c>
      <c r="I32" s="33">
        <v>117.31</v>
      </c>
      <c r="J32" s="33">
        <v>117.31</v>
      </c>
      <c r="K32" s="33">
        <v>118.42</v>
      </c>
      <c r="L32" s="33">
        <v>118.42</v>
      </c>
    </row>
    <row r="33" spans="1:12" s="2" customFormat="1" ht="21">
      <c r="A33" s="17" t="s">
        <v>59</v>
      </c>
      <c r="B33" s="20" t="s">
        <v>60</v>
      </c>
      <c r="C33" s="12" t="s">
        <v>61</v>
      </c>
      <c r="D33" s="33">
        <v>3213.44</v>
      </c>
      <c r="E33" s="33">
        <v>3297.48</v>
      </c>
      <c r="F33" s="33">
        <v>3415.6</v>
      </c>
      <c r="G33" s="33">
        <v>3724.2</v>
      </c>
      <c r="H33" s="33">
        <v>3552.2</v>
      </c>
      <c r="I33" s="33">
        <v>3873.1</v>
      </c>
      <c r="J33" s="33">
        <v>3694.3</v>
      </c>
      <c r="K33" s="33">
        <v>3719.5</v>
      </c>
      <c r="L33" s="33">
        <v>3683.6</v>
      </c>
    </row>
    <row r="34" spans="1:12" s="2" customFormat="1" ht="30.95" customHeight="1">
      <c r="A34" s="17" t="s">
        <v>62</v>
      </c>
      <c r="B34" s="20" t="s">
        <v>63</v>
      </c>
      <c r="C34" s="12" t="s">
        <v>64</v>
      </c>
      <c r="D34" s="31">
        <v>103</v>
      </c>
      <c r="E34" s="31">
        <v>102.62</v>
      </c>
      <c r="F34" s="33">
        <v>104.7</v>
      </c>
      <c r="G34" s="33">
        <v>104.1</v>
      </c>
      <c r="H34" s="33">
        <v>104</v>
      </c>
      <c r="I34" s="33">
        <v>104.1</v>
      </c>
      <c r="J34" s="33">
        <v>104.1</v>
      </c>
      <c r="K34" s="33">
        <v>104.1</v>
      </c>
      <c r="L34" s="33">
        <v>104.1</v>
      </c>
    </row>
    <row r="35" spans="1:12" s="2" customFormat="1" ht="10.5">
      <c r="A35" s="17"/>
      <c r="B35" s="18" t="s">
        <v>65</v>
      </c>
      <c r="C35" s="12"/>
      <c r="D35" s="33"/>
      <c r="E35" s="33"/>
      <c r="F35" s="33"/>
      <c r="G35" s="33"/>
      <c r="H35" s="33"/>
      <c r="I35" s="33"/>
      <c r="J35" s="33"/>
      <c r="K35" s="33"/>
      <c r="L35" s="33"/>
    </row>
    <row r="36" spans="1:12" s="2" customFormat="1" ht="10.5">
      <c r="A36" s="17" t="s">
        <v>66</v>
      </c>
      <c r="B36" s="19" t="s">
        <v>67</v>
      </c>
      <c r="C36" s="33" t="s">
        <v>39</v>
      </c>
      <c r="D36" s="31">
        <v>1401</v>
      </c>
      <c r="E36" s="31">
        <v>1545.4</v>
      </c>
      <c r="F36" s="31">
        <v>1608</v>
      </c>
      <c r="G36" s="31">
        <v>1691</v>
      </c>
      <c r="H36" s="31">
        <v>1730</v>
      </c>
      <c r="I36" s="31">
        <v>1790</v>
      </c>
      <c r="J36" s="31">
        <v>1845</v>
      </c>
      <c r="K36" s="31">
        <v>1879.5</v>
      </c>
      <c r="L36" s="31">
        <v>1955.7</v>
      </c>
    </row>
    <row r="37" spans="1:12" s="2" customFormat="1" ht="31.5">
      <c r="A37" s="17" t="s">
        <v>68</v>
      </c>
      <c r="B37" s="19" t="s">
        <v>69</v>
      </c>
      <c r="C37" s="12" t="s">
        <v>50</v>
      </c>
      <c r="D37" s="31">
        <v>96.3</v>
      </c>
      <c r="E37" s="31">
        <v>106.3</v>
      </c>
      <c r="F37" s="31">
        <v>100.2</v>
      </c>
      <c r="G37" s="31">
        <v>101.2</v>
      </c>
      <c r="H37" s="31">
        <v>101.9</v>
      </c>
      <c r="I37" s="31">
        <v>101.5</v>
      </c>
      <c r="J37" s="31">
        <v>102.3</v>
      </c>
      <c r="K37" s="31">
        <v>101.7</v>
      </c>
      <c r="L37" s="31">
        <v>102.6</v>
      </c>
    </row>
    <row r="38" spans="1:12" s="2" customFormat="1" ht="10.5">
      <c r="A38" s="17" t="s">
        <v>70</v>
      </c>
      <c r="B38" s="19" t="s">
        <v>71</v>
      </c>
      <c r="C38" s="33" t="s">
        <v>39</v>
      </c>
      <c r="D38" s="31">
        <v>1013.5</v>
      </c>
      <c r="E38" s="31">
        <v>1150.4000000000001</v>
      </c>
      <c r="F38" s="31">
        <v>1203</v>
      </c>
      <c r="G38" s="31">
        <v>1280</v>
      </c>
      <c r="H38" s="31">
        <v>1300</v>
      </c>
      <c r="I38" s="31">
        <v>1360</v>
      </c>
      <c r="J38" s="31">
        <v>1390</v>
      </c>
      <c r="K38" s="31">
        <v>1441.6</v>
      </c>
      <c r="L38" s="31">
        <v>1473.4</v>
      </c>
    </row>
    <row r="39" spans="1:12" s="2" customFormat="1" ht="31.5">
      <c r="A39" s="17" t="s">
        <v>72</v>
      </c>
      <c r="B39" s="19" t="s">
        <v>73</v>
      </c>
      <c r="C39" s="12" t="s">
        <v>50</v>
      </c>
      <c r="D39" s="31">
        <v>94.6</v>
      </c>
      <c r="E39" s="32">
        <v>109.25</v>
      </c>
      <c r="F39" s="31">
        <v>101.5</v>
      </c>
      <c r="G39" s="31">
        <v>101.5</v>
      </c>
      <c r="H39" s="31">
        <v>102.1</v>
      </c>
      <c r="I39" s="31">
        <v>102</v>
      </c>
      <c r="J39" s="31">
        <v>102.5</v>
      </c>
      <c r="K39" s="31">
        <v>102.4</v>
      </c>
      <c r="L39" s="31">
        <v>102.8</v>
      </c>
    </row>
    <row r="40" spans="1:12" s="2" customFormat="1" ht="10.5">
      <c r="A40" s="17" t="s">
        <v>74</v>
      </c>
      <c r="B40" s="19" t="s">
        <v>75</v>
      </c>
      <c r="C40" s="33" t="s">
        <v>39</v>
      </c>
      <c r="D40" s="31">
        <v>387.5</v>
      </c>
      <c r="E40" s="31">
        <v>395</v>
      </c>
      <c r="F40" s="31">
        <v>405</v>
      </c>
      <c r="G40" s="31">
        <v>411</v>
      </c>
      <c r="H40" s="31">
        <v>430</v>
      </c>
      <c r="I40" s="31">
        <v>430</v>
      </c>
      <c r="J40" s="31">
        <v>455</v>
      </c>
      <c r="K40" s="31">
        <v>447.2</v>
      </c>
      <c r="L40" s="31">
        <v>477.7</v>
      </c>
    </row>
    <row r="41" spans="1:12" s="2" customFormat="1" ht="31.5">
      <c r="A41" s="17" t="s">
        <v>76</v>
      </c>
      <c r="B41" s="19" t="s">
        <v>77</v>
      </c>
      <c r="C41" s="12" t="s">
        <v>50</v>
      </c>
      <c r="D41" s="31">
        <v>102.1</v>
      </c>
      <c r="E41" s="31">
        <v>98.5</v>
      </c>
      <c r="F41" s="31">
        <v>96.1</v>
      </c>
      <c r="G41" s="31">
        <v>100</v>
      </c>
      <c r="H41" s="31">
        <v>101</v>
      </c>
      <c r="I41" s="31">
        <v>100.5</v>
      </c>
      <c r="J41" s="31">
        <v>101.7</v>
      </c>
      <c r="K41" s="31">
        <v>101</v>
      </c>
      <c r="L41" s="31">
        <v>102.3</v>
      </c>
    </row>
    <row r="42" spans="1:12" s="2" customFormat="1" ht="10.5">
      <c r="A42" s="17"/>
      <c r="B42" s="18" t="s">
        <v>78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2" customFormat="1" ht="21" customHeight="1">
      <c r="A43" s="17" t="s">
        <v>79</v>
      </c>
      <c r="B43" s="20" t="s">
        <v>80</v>
      </c>
      <c r="C43" s="12" t="s">
        <v>81</v>
      </c>
      <c r="D43" s="33">
        <v>721.7</v>
      </c>
      <c r="E43" s="33">
        <v>666.3</v>
      </c>
      <c r="F43" s="32">
        <v>666.3</v>
      </c>
      <c r="G43" s="32">
        <v>541.74</v>
      </c>
      <c r="H43" s="32">
        <v>535.89</v>
      </c>
      <c r="I43" s="32">
        <v>552.37</v>
      </c>
      <c r="J43" s="32">
        <v>542.66</v>
      </c>
      <c r="K43" s="32">
        <v>562.86</v>
      </c>
      <c r="L43" s="32">
        <v>543.70000000000005</v>
      </c>
    </row>
    <row r="44" spans="1:12" s="2" customFormat="1" ht="31.5">
      <c r="A44" s="17" t="s">
        <v>82</v>
      </c>
      <c r="B44" s="20" t="s">
        <v>83</v>
      </c>
      <c r="C44" s="12" t="s">
        <v>50</v>
      </c>
      <c r="D44" s="33">
        <v>111.9</v>
      </c>
      <c r="E44" s="33">
        <v>75.900000000000006</v>
      </c>
      <c r="F44" s="33">
        <v>96.07</v>
      </c>
      <c r="G44" s="33">
        <v>98.16</v>
      </c>
      <c r="H44" s="33">
        <v>98.26</v>
      </c>
      <c r="I44" s="33">
        <v>100.16</v>
      </c>
      <c r="J44" s="33">
        <v>100.26</v>
      </c>
      <c r="K44" s="33">
        <v>102.16</v>
      </c>
      <c r="L44" s="33">
        <v>102.26</v>
      </c>
    </row>
    <row r="45" spans="1:12" s="2" customFormat="1" ht="10.5">
      <c r="A45" s="17" t="s">
        <v>84</v>
      </c>
      <c r="B45" s="19" t="s">
        <v>85</v>
      </c>
      <c r="C45" s="12" t="s">
        <v>86</v>
      </c>
      <c r="D45" s="33">
        <v>103.3</v>
      </c>
      <c r="E45" s="33">
        <v>101</v>
      </c>
      <c r="F45" s="33">
        <v>102</v>
      </c>
      <c r="G45" s="33">
        <v>101.8</v>
      </c>
      <c r="H45" s="33">
        <v>101</v>
      </c>
      <c r="I45" s="33">
        <v>101.8</v>
      </c>
      <c r="J45" s="33">
        <v>101</v>
      </c>
      <c r="K45" s="33">
        <v>101.8</v>
      </c>
      <c r="L45" s="33">
        <v>101</v>
      </c>
    </row>
    <row r="46" spans="1:12" s="2" customFormat="1" ht="10.5">
      <c r="A46" s="17" t="s">
        <v>87</v>
      </c>
      <c r="B46" s="19" t="s">
        <v>88</v>
      </c>
      <c r="C46" s="33" t="s">
        <v>89</v>
      </c>
      <c r="D46" s="33">
        <v>14754</v>
      </c>
      <c r="E46" s="33">
        <v>13784</v>
      </c>
      <c r="F46" s="33">
        <v>9.5</v>
      </c>
      <c r="G46" s="33">
        <v>9.8000000000000007</v>
      </c>
      <c r="H46" s="33">
        <v>9.85</v>
      </c>
      <c r="I46" s="33">
        <v>9.9</v>
      </c>
      <c r="J46" s="33">
        <v>9.9499999999999993</v>
      </c>
      <c r="K46" s="33">
        <v>10</v>
      </c>
      <c r="L46" s="33">
        <v>10.050000000000001</v>
      </c>
    </row>
    <row r="47" spans="1:12" s="2" customFormat="1" ht="10.5">
      <c r="A47" s="17"/>
      <c r="B47" s="18" t="s">
        <v>90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s="2" customFormat="1" ht="21">
      <c r="A48" s="17" t="s">
        <v>91</v>
      </c>
      <c r="B48" s="20" t="s">
        <v>92</v>
      </c>
      <c r="C48" s="12" t="s">
        <v>93</v>
      </c>
      <c r="D48" s="33">
        <v>103.2</v>
      </c>
      <c r="E48" s="31">
        <v>105</v>
      </c>
      <c r="F48" s="33">
        <v>104.4</v>
      </c>
      <c r="G48" s="33">
        <v>104.2</v>
      </c>
      <c r="H48" s="31">
        <v>104</v>
      </c>
      <c r="I48" s="31">
        <v>104</v>
      </c>
      <c r="J48" s="33">
        <v>103.9</v>
      </c>
      <c r="K48" s="31">
        <v>104</v>
      </c>
      <c r="L48" s="33">
        <v>103.9</v>
      </c>
    </row>
    <row r="49" spans="1:12" s="2" customFormat="1" ht="10.5" customHeight="1">
      <c r="A49" s="17" t="s">
        <v>94</v>
      </c>
      <c r="B49" s="20" t="s">
        <v>95</v>
      </c>
      <c r="C49" s="12" t="s">
        <v>86</v>
      </c>
      <c r="D49" s="33">
        <v>104.2</v>
      </c>
      <c r="E49" s="32">
        <v>103.7</v>
      </c>
      <c r="F49" s="33">
        <v>104.8</v>
      </c>
      <c r="G49" s="33">
        <v>103.8</v>
      </c>
      <c r="H49" s="33">
        <v>103.7</v>
      </c>
      <c r="I49" s="33">
        <v>103.9</v>
      </c>
      <c r="J49" s="33">
        <v>103.8</v>
      </c>
      <c r="K49" s="31">
        <v>104</v>
      </c>
      <c r="L49" s="33">
        <v>103.9</v>
      </c>
    </row>
    <row r="50" spans="1:12" s="2" customFormat="1" ht="10.5">
      <c r="A50" s="17" t="s">
        <v>96</v>
      </c>
      <c r="B50" s="19" t="s">
        <v>97</v>
      </c>
      <c r="C50" s="33" t="s">
        <v>98</v>
      </c>
      <c r="D50" s="33">
        <v>4700.5</v>
      </c>
      <c r="E50" s="32">
        <v>4348</v>
      </c>
      <c r="F50" s="37">
        <f>(E50*F52/100)*F51/100</f>
        <v>4743.0071040000003</v>
      </c>
      <c r="G50" s="37">
        <f>(F50*G52/100)*G51/100</f>
        <v>4938.1723603153932</v>
      </c>
      <c r="H50" s="37">
        <f>(F50*H52/100)*H51/100</f>
        <v>4972.7204240609281</v>
      </c>
      <c r="I50" s="37">
        <f>(G50*I52/100)*I51/100</f>
        <v>5171.9553161974445</v>
      </c>
      <c r="J50" s="37">
        <f>(H50*J52/100)*J51/100</f>
        <v>5249.5318791867039</v>
      </c>
      <c r="K50" s="37">
        <f>(I50*K52/100)*K51/100</f>
        <v>5470.5840161546857</v>
      </c>
      <c r="L50" s="37">
        <f>(K50*L52/100)*L51/100</f>
        <v>5814.8806917953971</v>
      </c>
    </row>
    <row r="51" spans="1:12" s="2" customFormat="1" ht="31.5">
      <c r="A51" s="17" t="s">
        <v>99</v>
      </c>
      <c r="B51" s="19" t="s">
        <v>100</v>
      </c>
      <c r="C51" s="12" t="s">
        <v>50</v>
      </c>
      <c r="D51" s="33">
        <v>100.3</v>
      </c>
      <c r="E51" s="32">
        <v>89.8</v>
      </c>
      <c r="F51" s="31">
        <v>103.3</v>
      </c>
      <c r="G51" s="31">
        <v>100.4</v>
      </c>
      <c r="H51" s="33">
        <v>101.2</v>
      </c>
      <c r="I51" s="33">
        <v>100.9</v>
      </c>
      <c r="J51" s="33">
        <v>101.8</v>
      </c>
      <c r="K51" s="33">
        <v>102</v>
      </c>
      <c r="L51" s="31">
        <v>102.6</v>
      </c>
    </row>
    <row r="52" spans="1:12" s="2" customFormat="1" ht="10.5">
      <c r="A52" s="17" t="s">
        <v>101</v>
      </c>
      <c r="B52" s="19" t="s">
        <v>102</v>
      </c>
      <c r="C52" s="33" t="s">
        <v>86</v>
      </c>
      <c r="D52" s="33">
        <v>103.6</v>
      </c>
      <c r="E52" s="32">
        <v>103</v>
      </c>
      <c r="F52" s="33">
        <v>105.6</v>
      </c>
      <c r="G52" s="33">
        <v>103.7</v>
      </c>
      <c r="H52" s="33">
        <v>103.6</v>
      </c>
      <c r="I52" s="33">
        <v>103.8</v>
      </c>
      <c r="J52" s="33">
        <v>103.7</v>
      </c>
      <c r="K52" s="31">
        <v>103.7</v>
      </c>
      <c r="L52" s="33">
        <v>103.6</v>
      </c>
    </row>
    <row r="53" spans="1:12" s="2" customFormat="1" ht="10.5">
      <c r="A53" s="17" t="s">
        <v>103</v>
      </c>
      <c r="B53" s="19" t="s">
        <v>104</v>
      </c>
      <c r="C53" s="12" t="s">
        <v>98</v>
      </c>
      <c r="D53" s="33">
        <v>1033.8</v>
      </c>
      <c r="E53" s="32">
        <v>991.1</v>
      </c>
      <c r="F53" s="32">
        <f>(E53*F55/100)*F54/100</f>
        <v>1027.7707</v>
      </c>
      <c r="G53" s="32">
        <f>(F53*G55/100)*G54/100</f>
        <v>1074.3801012449999</v>
      </c>
      <c r="H53" s="32">
        <f>(F53*H55/100)*H54/100</f>
        <v>1083.8181195830998</v>
      </c>
      <c r="I53" s="32">
        <f>(G53*I55/100)*I54/100</f>
        <v>1128.6405938782773</v>
      </c>
      <c r="J53" s="32">
        <f>(H53*J55/100)*J54/100</f>
        <v>1149.6665732564907</v>
      </c>
      <c r="K53" s="31">
        <f>(I53*K55/100)*K54/100</f>
        <v>1189.1267005854017</v>
      </c>
      <c r="L53" s="32">
        <f>(J53*L55/100)*L54/100</f>
        <v>1220.7389608152068</v>
      </c>
    </row>
    <row r="54" spans="1:12" s="2" customFormat="1" ht="31.5">
      <c r="A54" s="17" t="s">
        <v>105</v>
      </c>
      <c r="B54" s="19" t="s">
        <v>106</v>
      </c>
      <c r="C54" s="12" t="s">
        <v>50</v>
      </c>
      <c r="D54" s="33">
        <v>97.3</v>
      </c>
      <c r="E54" s="32">
        <v>90.3</v>
      </c>
      <c r="F54" s="33">
        <v>100</v>
      </c>
      <c r="G54" s="31">
        <v>101</v>
      </c>
      <c r="H54" s="33">
        <v>101.3</v>
      </c>
      <c r="I54" s="33">
        <v>101.4</v>
      </c>
      <c r="J54" s="33">
        <v>101.8</v>
      </c>
      <c r="K54" s="33">
        <v>101.6</v>
      </c>
      <c r="L54" s="31">
        <v>102</v>
      </c>
    </row>
    <row r="55" spans="1:12" s="2" customFormat="1" ht="10.5">
      <c r="A55" s="17" t="s">
        <v>107</v>
      </c>
      <c r="B55" s="19" t="s">
        <v>108</v>
      </c>
      <c r="C55" s="12" t="s">
        <v>86</v>
      </c>
      <c r="D55" s="33">
        <v>103.9</v>
      </c>
      <c r="E55" s="32">
        <v>103.2</v>
      </c>
      <c r="F55" s="33">
        <v>103.7</v>
      </c>
      <c r="G55" s="33">
        <v>103.5</v>
      </c>
      <c r="H55" s="33">
        <v>104.1</v>
      </c>
      <c r="I55" s="33">
        <v>103.6</v>
      </c>
      <c r="J55" s="33">
        <v>104.2</v>
      </c>
      <c r="K55" s="33">
        <v>103.7</v>
      </c>
      <c r="L55" s="33">
        <v>104.1</v>
      </c>
    </row>
    <row r="56" spans="1:12" s="2" customFormat="1" ht="10.5">
      <c r="A56" s="17"/>
      <c r="B56" s="18" t="s">
        <v>109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s="2" customFormat="1" ht="10.5">
      <c r="A57" s="17" t="s">
        <v>110</v>
      </c>
      <c r="B57" s="19" t="s">
        <v>111</v>
      </c>
      <c r="C57" s="12" t="s">
        <v>112</v>
      </c>
      <c r="D57" s="33"/>
      <c r="E57" s="33"/>
      <c r="F57" s="33"/>
      <c r="G57" s="33"/>
      <c r="H57" s="33"/>
      <c r="I57" s="33"/>
      <c r="J57" s="33"/>
      <c r="K57" s="33"/>
      <c r="L57" s="33"/>
    </row>
    <row r="58" spans="1:12" s="2" customFormat="1" ht="10.5">
      <c r="A58" s="17" t="s">
        <v>113</v>
      </c>
      <c r="B58" s="19" t="s">
        <v>114</v>
      </c>
      <c r="C58" s="12" t="s">
        <v>112</v>
      </c>
      <c r="D58" s="33"/>
      <c r="E58" s="33"/>
      <c r="F58" s="33"/>
      <c r="G58" s="33"/>
      <c r="H58" s="33"/>
      <c r="I58" s="33"/>
      <c r="J58" s="33"/>
      <c r="K58" s="33"/>
      <c r="L58" s="33"/>
    </row>
    <row r="59" spans="1:12" s="2" customFormat="1" ht="10.5">
      <c r="A59" s="17"/>
      <c r="B59" s="23" t="s">
        <v>115</v>
      </c>
      <c r="C59" s="12"/>
      <c r="D59" s="33"/>
      <c r="E59" s="33"/>
      <c r="F59" s="33"/>
      <c r="G59" s="33"/>
      <c r="H59" s="33"/>
      <c r="I59" s="33"/>
      <c r="J59" s="33"/>
      <c r="K59" s="33"/>
      <c r="L59" s="33"/>
    </row>
    <row r="60" spans="1:12" s="2" customFormat="1" ht="10.5">
      <c r="A60" s="17" t="s">
        <v>116</v>
      </c>
      <c r="B60" s="19" t="s">
        <v>117</v>
      </c>
      <c r="C60" s="12" t="s">
        <v>112</v>
      </c>
      <c r="D60" s="33"/>
      <c r="E60" s="33"/>
      <c r="F60" s="33"/>
      <c r="G60" s="33"/>
      <c r="H60" s="33"/>
      <c r="I60" s="33"/>
      <c r="J60" s="33"/>
      <c r="K60" s="33"/>
      <c r="L60" s="33"/>
    </row>
    <row r="61" spans="1:12" s="2" customFormat="1" ht="10.5">
      <c r="A61" s="17" t="s">
        <v>118</v>
      </c>
      <c r="B61" s="19" t="s">
        <v>119</v>
      </c>
      <c r="C61" s="12" t="s">
        <v>112</v>
      </c>
      <c r="D61" s="33"/>
      <c r="E61" s="33"/>
      <c r="F61" s="33"/>
      <c r="G61" s="33"/>
      <c r="H61" s="33"/>
      <c r="I61" s="33"/>
      <c r="J61" s="33"/>
      <c r="K61" s="33"/>
      <c r="L61" s="33"/>
    </row>
    <row r="62" spans="1:12" s="2" customFormat="1" ht="10.5">
      <c r="A62" s="17" t="s">
        <v>120</v>
      </c>
      <c r="B62" s="19" t="s">
        <v>121</v>
      </c>
      <c r="C62" s="12" t="s">
        <v>112</v>
      </c>
      <c r="D62" s="33"/>
      <c r="E62" s="33"/>
      <c r="F62" s="33"/>
      <c r="G62" s="33"/>
      <c r="H62" s="33"/>
      <c r="I62" s="33"/>
      <c r="J62" s="33"/>
      <c r="K62" s="33"/>
      <c r="L62" s="33"/>
    </row>
    <row r="63" spans="1:12" s="2" customFormat="1" ht="10.5">
      <c r="A63" s="17"/>
      <c r="B63" s="23" t="s">
        <v>122</v>
      </c>
      <c r="C63" s="12"/>
      <c r="D63" s="33"/>
      <c r="E63" s="33"/>
      <c r="F63" s="33"/>
      <c r="G63" s="33"/>
      <c r="H63" s="33"/>
      <c r="I63" s="33"/>
      <c r="J63" s="33"/>
      <c r="K63" s="33"/>
      <c r="L63" s="33"/>
    </row>
    <row r="64" spans="1:12" s="2" customFormat="1" ht="10.5">
      <c r="A64" s="17" t="s">
        <v>123</v>
      </c>
      <c r="B64" s="19" t="s">
        <v>117</v>
      </c>
      <c r="C64" s="12" t="s">
        <v>112</v>
      </c>
      <c r="D64" s="33"/>
      <c r="E64" s="33"/>
      <c r="F64" s="33"/>
      <c r="G64" s="33"/>
      <c r="H64" s="33"/>
      <c r="I64" s="33"/>
      <c r="J64" s="33"/>
      <c r="K64" s="33"/>
      <c r="L64" s="33"/>
    </row>
    <row r="65" spans="1:12" s="2" customFormat="1" ht="10.5">
      <c r="A65" s="17" t="s">
        <v>124</v>
      </c>
      <c r="B65" s="19" t="s">
        <v>121</v>
      </c>
      <c r="C65" s="12" t="s">
        <v>112</v>
      </c>
      <c r="D65" s="33"/>
      <c r="E65" s="33"/>
      <c r="F65" s="33"/>
      <c r="G65" s="33"/>
      <c r="H65" s="33"/>
      <c r="I65" s="33"/>
      <c r="J65" s="33"/>
      <c r="K65" s="33"/>
      <c r="L65" s="33"/>
    </row>
    <row r="66" spans="1:12" s="2" customFormat="1" ht="21">
      <c r="A66" s="17"/>
      <c r="B66" s="24" t="s">
        <v>125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s="2" customFormat="1" ht="21">
      <c r="A67" s="17" t="s">
        <v>126</v>
      </c>
      <c r="B67" s="20" t="s">
        <v>127</v>
      </c>
      <c r="C67" s="33" t="s">
        <v>128</v>
      </c>
      <c r="D67" s="33">
        <v>198</v>
      </c>
      <c r="E67" s="33">
        <v>192</v>
      </c>
      <c r="F67" s="33">
        <v>192</v>
      </c>
      <c r="G67" s="33">
        <v>193</v>
      </c>
      <c r="H67" s="33">
        <v>193</v>
      </c>
      <c r="I67" s="33">
        <v>194</v>
      </c>
      <c r="J67" s="33">
        <v>194</v>
      </c>
      <c r="K67" s="33">
        <v>195</v>
      </c>
      <c r="L67" s="33">
        <v>195</v>
      </c>
    </row>
    <row r="68" spans="1:12" s="2" customFormat="1" ht="30.95" customHeight="1">
      <c r="A68" s="17" t="s">
        <v>129</v>
      </c>
      <c r="B68" s="20" t="s">
        <v>130</v>
      </c>
      <c r="C68" s="33" t="s">
        <v>13</v>
      </c>
      <c r="D68" s="33">
        <v>1.3779999999999999</v>
      </c>
      <c r="E68" s="33">
        <v>1.3759999999999999</v>
      </c>
      <c r="F68" s="33">
        <v>1.3759999999999999</v>
      </c>
      <c r="G68" s="33">
        <v>1.3759999999999999</v>
      </c>
      <c r="H68" s="33">
        <v>1.3759999999999999</v>
      </c>
      <c r="I68" s="33">
        <v>1.38</v>
      </c>
      <c r="J68" s="33">
        <v>1.3839999999999999</v>
      </c>
      <c r="K68" s="33">
        <v>1.3839999999999999</v>
      </c>
      <c r="L68" s="33">
        <v>1.385</v>
      </c>
    </row>
    <row r="69" spans="1:12" s="2" customFormat="1" ht="28.5" customHeight="1">
      <c r="A69" s="17" t="s">
        <v>131</v>
      </c>
      <c r="B69" s="20" t="s">
        <v>132</v>
      </c>
      <c r="C69" s="33" t="s">
        <v>133</v>
      </c>
      <c r="D69" s="33">
        <v>2.7589999999999999</v>
      </c>
      <c r="E69" s="36">
        <v>2.8159999999999998</v>
      </c>
      <c r="F69" s="36">
        <v>2.9</v>
      </c>
      <c r="G69" s="36">
        <f>F69*1.034</f>
        <v>2.9986000000000002</v>
      </c>
      <c r="H69" s="36">
        <f>F69*103.5/100</f>
        <v>3.0014999999999996</v>
      </c>
      <c r="I69" s="36">
        <f>G69*103.5/100</f>
        <v>3.1035509999999999</v>
      </c>
      <c r="J69" s="36">
        <f>H69*104/100</f>
        <v>3.1215599999999997</v>
      </c>
      <c r="K69" s="36">
        <f>I69*103.5/100</f>
        <v>3.2121752850000003</v>
      </c>
      <c r="L69" s="36">
        <f>J69*104/100</f>
        <v>3.2464223999999997</v>
      </c>
    </row>
    <row r="70" spans="1:12" s="2" customFormat="1" ht="10.5">
      <c r="A70" s="17"/>
      <c r="B70" s="18" t="s">
        <v>134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s="2" customFormat="1" ht="10.5">
      <c r="A71" s="17" t="s">
        <v>135</v>
      </c>
      <c r="B71" s="19" t="s">
        <v>136</v>
      </c>
      <c r="C71" s="33" t="s">
        <v>98</v>
      </c>
      <c r="D71" s="35">
        <v>1351.5</v>
      </c>
      <c r="E71" s="35">
        <v>1286.4000000000001</v>
      </c>
      <c r="F71" s="32">
        <v>1368.5</v>
      </c>
      <c r="G71" s="32">
        <f>F71*G72*G73/10000</f>
        <v>1419.4150424999998</v>
      </c>
      <c r="H71" s="32">
        <f>F71*H72*H73/10000</f>
        <v>1421.2009350000001</v>
      </c>
      <c r="I71" s="32">
        <f>G71*I72*I73/10000</f>
        <v>1473.0675116914574</v>
      </c>
      <c r="J71" s="32">
        <f>H71*J72*J73/10000</f>
        <v>1491.6939225769352</v>
      </c>
      <c r="K71" s="32">
        <f>I71*K72*K73/10000</f>
        <v>1529.8616296047217</v>
      </c>
      <c r="L71" s="32">
        <f>J71*L72*L73/10000</f>
        <v>1579.8052991957097</v>
      </c>
    </row>
    <row r="72" spans="1:12" s="2" customFormat="1" ht="31.5">
      <c r="A72" s="17" t="s">
        <v>137</v>
      </c>
      <c r="B72" s="19" t="s">
        <v>138</v>
      </c>
      <c r="C72" s="12" t="s">
        <v>50</v>
      </c>
      <c r="D72" s="35">
        <v>55.4</v>
      </c>
      <c r="E72" s="35">
        <v>85.6</v>
      </c>
      <c r="F72" s="35">
        <v>99.2</v>
      </c>
      <c r="G72" s="35">
        <v>98.5</v>
      </c>
      <c r="H72" s="35">
        <v>99</v>
      </c>
      <c r="I72" s="35">
        <v>96.9</v>
      </c>
      <c r="J72" s="35">
        <v>99.3</v>
      </c>
      <c r="K72" s="35">
        <v>94.5</v>
      </c>
      <c r="L72" s="35">
        <v>97.7</v>
      </c>
    </row>
    <row r="73" spans="1:12" s="2" customFormat="1" ht="10.5">
      <c r="A73" s="17" t="s">
        <v>139</v>
      </c>
      <c r="B73" s="19" t="s">
        <v>140</v>
      </c>
      <c r="C73" s="33" t="s">
        <v>86</v>
      </c>
      <c r="D73" s="35">
        <v>107.54</v>
      </c>
      <c r="E73" s="35">
        <v>112.16</v>
      </c>
      <c r="F73" s="35">
        <v>107.2</v>
      </c>
      <c r="G73" s="35">
        <v>105.3</v>
      </c>
      <c r="H73" s="35">
        <v>104.9</v>
      </c>
      <c r="I73" s="35">
        <v>107.1</v>
      </c>
      <c r="J73" s="35">
        <v>105.7</v>
      </c>
      <c r="K73" s="35">
        <v>109.9</v>
      </c>
      <c r="L73" s="35">
        <v>108.4</v>
      </c>
    </row>
    <row r="74" spans="1:12" s="2" customFormat="1" ht="21">
      <c r="A74" s="17" t="s">
        <v>141</v>
      </c>
      <c r="B74" s="20" t="s">
        <v>142</v>
      </c>
      <c r="C74" s="33" t="s">
        <v>143</v>
      </c>
      <c r="D74" s="35"/>
      <c r="E74" s="35"/>
      <c r="F74" s="35"/>
      <c r="G74" s="35"/>
      <c r="H74" s="35"/>
      <c r="I74" s="35"/>
      <c r="J74" s="35"/>
      <c r="K74" s="35"/>
      <c r="L74" s="35"/>
    </row>
    <row r="75" spans="1:12" s="2" customFormat="1" ht="36">
      <c r="A75" s="17"/>
      <c r="B75" s="22" t="s">
        <v>144</v>
      </c>
      <c r="C75" s="33"/>
      <c r="D75" s="35"/>
      <c r="E75" s="35"/>
      <c r="F75" s="35"/>
      <c r="G75" s="35"/>
      <c r="H75" s="35"/>
      <c r="I75" s="35"/>
      <c r="J75" s="35"/>
      <c r="K75" s="35"/>
      <c r="L75" s="35"/>
    </row>
    <row r="76" spans="1:12" s="2" customFormat="1" ht="10.5">
      <c r="A76" s="17" t="s">
        <v>145</v>
      </c>
      <c r="B76" s="19" t="s">
        <v>146</v>
      </c>
      <c r="C76" s="33" t="s">
        <v>98</v>
      </c>
      <c r="D76" s="35">
        <v>1247.5</v>
      </c>
      <c r="E76" s="35">
        <f>E71-E81</f>
        <v>1124.4000000000001</v>
      </c>
      <c r="F76" s="31">
        <f t="shared" ref="F76:L76" si="1">F71-F81</f>
        <v>969.9</v>
      </c>
      <c r="G76" s="31">
        <f t="shared" si="1"/>
        <v>1313.4150424999998</v>
      </c>
      <c r="H76" s="31">
        <f t="shared" si="1"/>
        <v>1315.2009350000001</v>
      </c>
      <c r="I76" s="31">
        <f t="shared" si="1"/>
        <v>1367.0675116914574</v>
      </c>
      <c r="J76" s="31">
        <f t="shared" si="1"/>
        <v>1385.6939225769352</v>
      </c>
      <c r="K76" s="31">
        <f t="shared" si="1"/>
        <v>1423.8616296047217</v>
      </c>
      <c r="L76" s="31">
        <f t="shared" si="1"/>
        <v>1473.8052991957097</v>
      </c>
    </row>
    <row r="77" spans="1:12" s="2" customFormat="1" ht="10.5">
      <c r="A77" s="17" t="s">
        <v>147</v>
      </c>
      <c r="B77" s="19" t="s">
        <v>148</v>
      </c>
      <c r="C77" s="33" t="s">
        <v>98</v>
      </c>
      <c r="D77" s="35"/>
      <c r="E77" s="35"/>
      <c r="F77" s="35"/>
      <c r="G77" s="35"/>
      <c r="H77" s="35"/>
      <c r="I77" s="35"/>
      <c r="J77" s="35"/>
      <c r="K77" s="35"/>
      <c r="L77" s="35"/>
    </row>
    <row r="78" spans="1:12" s="2" customFormat="1" ht="10.5">
      <c r="A78" s="17" t="s">
        <v>149</v>
      </c>
      <c r="B78" s="25" t="s">
        <v>150</v>
      </c>
      <c r="C78" s="33" t="s">
        <v>98</v>
      </c>
      <c r="D78" s="35"/>
      <c r="E78" s="35"/>
      <c r="F78" s="35"/>
      <c r="G78" s="35"/>
      <c r="H78" s="35"/>
      <c r="I78" s="35"/>
      <c r="J78" s="35"/>
      <c r="K78" s="35"/>
      <c r="L78" s="35"/>
    </row>
    <row r="79" spans="1:12" s="2" customFormat="1" ht="10.5">
      <c r="A79" s="17" t="s">
        <v>151</v>
      </c>
      <c r="B79" s="26" t="s">
        <v>152</v>
      </c>
      <c r="C79" s="33" t="s">
        <v>98</v>
      </c>
      <c r="D79" s="35"/>
      <c r="E79" s="35"/>
      <c r="F79" s="35"/>
      <c r="G79" s="35"/>
      <c r="H79" s="35"/>
      <c r="I79" s="43" t="s">
        <v>346</v>
      </c>
      <c r="J79" s="35"/>
      <c r="K79" s="35"/>
      <c r="L79" s="35"/>
    </row>
    <row r="80" spans="1:12" s="2" customFormat="1" ht="10.5">
      <c r="A80" s="17" t="s">
        <v>153</v>
      </c>
      <c r="B80" s="25" t="s">
        <v>154</v>
      </c>
      <c r="C80" s="33" t="s">
        <v>98</v>
      </c>
      <c r="D80" s="35"/>
      <c r="E80" s="35"/>
      <c r="F80" s="35"/>
      <c r="G80" s="35"/>
      <c r="H80" s="35"/>
      <c r="I80" s="35"/>
      <c r="J80" s="35"/>
      <c r="K80" s="35"/>
      <c r="L80" s="35"/>
    </row>
    <row r="81" spans="1:12" s="2" customFormat="1" ht="10.5">
      <c r="A81" s="17" t="s">
        <v>155</v>
      </c>
      <c r="B81" s="25" t="s">
        <v>156</v>
      </c>
      <c r="C81" s="33" t="s">
        <v>98</v>
      </c>
      <c r="D81" s="35">
        <v>104</v>
      </c>
      <c r="E81" s="35">
        <v>162</v>
      </c>
      <c r="F81" s="35">
        <v>398.6</v>
      </c>
      <c r="G81" s="35">
        <v>106</v>
      </c>
      <c r="H81" s="35">
        <v>106</v>
      </c>
      <c r="I81" s="35">
        <v>106</v>
      </c>
      <c r="J81" s="35">
        <v>106</v>
      </c>
      <c r="K81" s="35">
        <v>106</v>
      </c>
      <c r="L81" s="35">
        <v>106</v>
      </c>
    </row>
    <row r="82" spans="1:12" s="2" customFormat="1" ht="10.5">
      <c r="A82" s="17" t="s">
        <v>157</v>
      </c>
      <c r="B82" s="26" t="s">
        <v>158</v>
      </c>
      <c r="C82" s="33" t="s">
        <v>98</v>
      </c>
      <c r="D82" s="35"/>
      <c r="E82" s="35"/>
      <c r="F82" s="35"/>
      <c r="G82" s="35"/>
      <c r="H82" s="35"/>
      <c r="I82" s="35"/>
      <c r="J82" s="35"/>
      <c r="K82" s="35"/>
      <c r="L82" s="35"/>
    </row>
    <row r="83" spans="1:12" s="2" customFormat="1" ht="10.5">
      <c r="A83" s="17" t="s">
        <v>159</v>
      </c>
      <c r="B83" s="26" t="s">
        <v>160</v>
      </c>
      <c r="C83" s="33" t="s">
        <v>98</v>
      </c>
      <c r="D83" s="35">
        <v>104</v>
      </c>
      <c r="E83" s="35">
        <v>162</v>
      </c>
      <c r="F83" s="35">
        <v>303.89999999999998</v>
      </c>
      <c r="G83" s="35">
        <v>106</v>
      </c>
      <c r="H83" s="35">
        <v>106</v>
      </c>
      <c r="I83" s="35">
        <v>106</v>
      </c>
      <c r="J83" s="35">
        <v>106</v>
      </c>
      <c r="K83" s="35">
        <v>106</v>
      </c>
      <c r="L83" s="35">
        <v>106</v>
      </c>
    </row>
    <row r="84" spans="1:12" s="2" customFormat="1" ht="10.5">
      <c r="A84" s="17" t="s">
        <v>161</v>
      </c>
      <c r="B84" s="26" t="s">
        <v>162</v>
      </c>
      <c r="C84" s="33" t="s">
        <v>98</v>
      </c>
      <c r="D84" s="35"/>
      <c r="E84" s="35"/>
      <c r="F84" s="35"/>
      <c r="G84" s="35"/>
      <c r="H84" s="35"/>
      <c r="I84" s="35"/>
      <c r="J84" s="35"/>
      <c r="K84" s="35"/>
      <c r="L84" s="35"/>
    </row>
    <row r="85" spans="1:12" s="2" customFormat="1" ht="10.5">
      <c r="A85" s="17" t="s">
        <v>163</v>
      </c>
      <c r="B85" s="25" t="s">
        <v>164</v>
      </c>
      <c r="C85" s="33" t="s">
        <v>98</v>
      </c>
      <c r="D85" s="35">
        <v>0.3</v>
      </c>
      <c r="E85" s="35">
        <v>0.3</v>
      </c>
      <c r="F85" s="35"/>
      <c r="G85" s="35"/>
      <c r="H85" s="35"/>
      <c r="I85" s="35"/>
      <c r="J85" s="35"/>
      <c r="K85" s="35"/>
      <c r="L85" s="35"/>
    </row>
    <row r="86" spans="1:12" s="2" customFormat="1" ht="10.5" customHeight="1">
      <c r="A86" s="17"/>
      <c r="B86" s="24" t="s">
        <v>165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s="2" customFormat="1" ht="21" customHeight="1">
      <c r="A87" s="17" t="s">
        <v>166</v>
      </c>
      <c r="B87" s="22" t="s">
        <v>167</v>
      </c>
      <c r="C87" s="33" t="s">
        <v>39</v>
      </c>
      <c r="D87" s="32">
        <v>1007.4</v>
      </c>
      <c r="E87" s="32">
        <v>1210.7</v>
      </c>
      <c r="F87" s="32">
        <v>1402.8</v>
      </c>
      <c r="G87" s="32">
        <v>955.5</v>
      </c>
      <c r="H87" s="32">
        <v>988.2</v>
      </c>
      <c r="I87" s="32">
        <v>987.1</v>
      </c>
      <c r="J87" s="32">
        <v>1031.7</v>
      </c>
      <c r="K87" s="32">
        <v>1049.5999999999999</v>
      </c>
      <c r="L87" s="32">
        <v>1052.4000000000001</v>
      </c>
    </row>
    <row r="88" spans="1:12" s="2" customFormat="1" ht="10.5">
      <c r="A88" s="17" t="s">
        <v>168</v>
      </c>
      <c r="B88" s="23" t="s">
        <v>169</v>
      </c>
      <c r="C88" s="33" t="s">
        <v>39</v>
      </c>
      <c r="D88" s="32">
        <v>412.8</v>
      </c>
      <c r="E88" s="32">
        <v>413.9</v>
      </c>
      <c r="F88" s="32">
        <v>468</v>
      </c>
      <c r="G88" s="32">
        <v>384.5</v>
      </c>
      <c r="H88" s="32">
        <v>417.2</v>
      </c>
      <c r="I88" s="32">
        <v>392.5</v>
      </c>
      <c r="J88" s="32">
        <v>437.1</v>
      </c>
      <c r="K88" s="32">
        <v>455</v>
      </c>
      <c r="L88" s="32">
        <v>457.8</v>
      </c>
    </row>
    <row r="89" spans="1:12" s="2" customFormat="1" ht="21" customHeight="1">
      <c r="A89" s="17" t="s">
        <v>170</v>
      </c>
      <c r="B89" s="22" t="s">
        <v>171</v>
      </c>
      <c r="C89" s="33" t="s">
        <v>39</v>
      </c>
      <c r="D89" s="32">
        <v>367.4</v>
      </c>
      <c r="E89" s="32">
        <v>356.5</v>
      </c>
      <c r="F89" s="32">
        <v>412.8</v>
      </c>
      <c r="G89" s="32">
        <v>343.5</v>
      </c>
      <c r="H89" s="32">
        <v>384.8</v>
      </c>
      <c r="I89" s="32">
        <v>351.5</v>
      </c>
      <c r="J89" s="32">
        <v>408.7</v>
      </c>
      <c r="K89" s="32">
        <v>399.8</v>
      </c>
      <c r="L89" s="32">
        <v>429.5</v>
      </c>
    </row>
    <row r="90" spans="1:12" s="2" customFormat="1" ht="10.5">
      <c r="A90" s="17" t="s">
        <v>172</v>
      </c>
      <c r="B90" s="25" t="s">
        <v>173</v>
      </c>
      <c r="C90" s="33" t="s">
        <v>39</v>
      </c>
      <c r="D90" s="32"/>
      <c r="E90" s="32"/>
      <c r="F90" s="32"/>
      <c r="G90" s="32"/>
      <c r="H90" s="32"/>
      <c r="I90" s="32"/>
      <c r="J90" s="32"/>
      <c r="K90" s="32"/>
      <c r="L90" s="32"/>
    </row>
    <row r="91" spans="1:12" s="2" customFormat="1" ht="10.5">
      <c r="A91" s="17" t="s">
        <v>174</v>
      </c>
      <c r="B91" s="25" t="s">
        <v>175</v>
      </c>
      <c r="C91" s="33" t="s">
        <v>39</v>
      </c>
      <c r="D91" s="33">
        <v>263.5</v>
      </c>
      <c r="E91" s="33">
        <v>268.89999999999998</v>
      </c>
      <c r="F91" s="33">
        <v>329.9</v>
      </c>
      <c r="G91" s="33">
        <v>247.3</v>
      </c>
      <c r="H91" s="33">
        <v>302.7</v>
      </c>
      <c r="I91" s="33">
        <v>254.7</v>
      </c>
      <c r="J91" s="33">
        <v>326.10000000000002</v>
      </c>
      <c r="K91" s="33">
        <v>329.9</v>
      </c>
      <c r="L91" s="33">
        <v>346.3</v>
      </c>
    </row>
    <row r="92" spans="1:12" s="2" customFormat="1" ht="10.5">
      <c r="A92" s="17" t="s">
        <v>176</v>
      </c>
      <c r="B92" s="25" t="s">
        <v>177</v>
      </c>
      <c r="C92" s="33" t="s">
        <v>39</v>
      </c>
      <c r="D92" s="33"/>
      <c r="E92" s="33"/>
      <c r="F92" s="33"/>
      <c r="G92" s="33"/>
      <c r="H92" s="33"/>
      <c r="I92" s="33"/>
      <c r="J92" s="33"/>
      <c r="K92" s="33"/>
      <c r="L92" s="33"/>
    </row>
    <row r="93" spans="1:12" s="2" customFormat="1" ht="10.5">
      <c r="A93" s="17" t="s">
        <v>178</v>
      </c>
      <c r="B93" s="25" t="s">
        <v>179</v>
      </c>
      <c r="C93" s="33" t="s">
        <v>39</v>
      </c>
      <c r="D93" s="33">
        <v>22.5</v>
      </c>
      <c r="E93" s="33">
        <v>20.8</v>
      </c>
      <c r="F93" s="33">
        <v>20.5</v>
      </c>
      <c r="G93" s="33">
        <v>19.399999999999999</v>
      </c>
      <c r="H93" s="33">
        <v>21.6</v>
      </c>
      <c r="I93" s="33">
        <v>19.399999999999999</v>
      </c>
      <c r="J93" s="33">
        <v>21.6</v>
      </c>
      <c r="K93" s="33">
        <v>19.399999999999999</v>
      </c>
      <c r="L93" s="33">
        <v>21.6</v>
      </c>
    </row>
    <row r="94" spans="1:12" s="2" customFormat="1" ht="21">
      <c r="A94" s="17" t="s">
        <v>180</v>
      </c>
      <c r="B94" s="27" t="s">
        <v>181</v>
      </c>
      <c r="C94" s="34" t="s">
        <v>39</v>
      </c>
      <c r="D94" s="34"/>
      <c r="E94" s="34"/>
      <c r="F94" s="34">
        <v>0.7</v>
      </c>
      <c r="G94" s="34">
        <v>0.8</v>
      </c>
      <c r="H94" s="38">
        <v>1</v>
      </c>
      <c r="I94" s="38">
        <v>0.9</v>
      </c>
      <c r="J94" s="38">
        <v>1.1000000000000001</v>
      </c>
      <c r="K94" s="38">
        <v>1</v>
      </c>
      <c r="L94" s="34">
        <v>1.2</v>
      </c>
    </row>
    <row r="95" spans="1:12" s="2" customFormat="1" ht="10.5">
      <c r="A95" s="17" t="s">
        <v>182</v>
      </c>
      <c r="B95" s="25" t="s">
        <v>183</v>
      </c>
      <c r="C95" s="33" t="s">
        <v>39</v>
      </c>
      <c r="D95" s="33">
        <v>5.2</v>
      </c>
      <c r="E95" s="33">
        <v>4.8</v>
      </c>
      <c r="F95" s="33">
        <v>4.7</v>
      </c>
      <c r="G95" s="33">
        <v>4.5999999999999996</v>
      </c>
      <c r="H95" s="33">
        <v>4.8</v>
      </c>
      <c r="I95" s="33">
        <v>4.7</v>
      </c>
      <c r="J95" s="33">
        <v>4.9000000000000004</v>
      </c>
      <c r="K95" s="33">
        <v>4.7</v>
      </c>
      <c r="L95" s="33">
        <v>5.0999999999999996</v>
      </c>
    </row>
    <row r="96" spans="1:12" s="2" customFormat="1" ht="10.5">
      <c r="A96" s="17" t="s">
        <v>184</v>
      </c>
      <c r="B96" s="25" t="s">
        <v>185</v>
      </c>
      <c r="C96" s="33" t="s">
        <v>39</v>
      </c>
      <c r="D96" s="33"/>
      <c r="E96" s="33"/>
      <c r="F96" s="33"/>
      <c r="G96" s="33"/>
      <c r="H96" s="33"/>
      <c r="I96" s="33"/>
      <c r="J96" s="33"/>
      <c r="K96" s="33"/>
      <c r="L96" s="33"/>
    </row>
    <row r="97" spans="1:12" s="2" customFormat="1" ht="10.5">
      <c r="A97" s="17" t="s">
        <v>186</v>
      </c>
      <c r="B97" s="25" t="s">
        <v>187</v>
      </c>
      <c r="C97" s="33" t="s">
        <v>39</v>
      </c>
      <c r="D97" s="33"/>
      <c r="E97" s="33"/>
      <c r="F97" s="33"/>
      <c r="G97" s="33"/>
      <c r="H97" s="33"/>
      <c r="I97" s="33"/>
      <c r="J97" s="33"/>
      <c r="K97" s="33"/>
      <c r="L97" s="33"/>
    </row>
    <row r="98" spans="1:12" s="2" customFormat="1" ht="10.5">
      <c r="A98" s="17" t="s">
        <v>188</v>
      </c>
      <c r="B98" s="25" t="s">
        <v>189</v>
      </c>
      <c r="C98" s="33" t="s">
        <v>39</v>
      </c>
      <c r="D98" s="33"/>
      <c r="E98" s="33"/>
      <c r="F98" s="33"/>
      <c r="G98" s="33"/>
      <c r="H98" s="33"/>
      <c r="I98" s="33"/>
      <c r="J98" s="33"/>
      <c r="K98" s="33"/>
      <c r="L98" s="33"/>
    </row>
    <row r="99" spans="1:12" s="2" customFormat="1" ht="10.5">
      <c r="A99" s="17" t="s">
        <v>190</v>
      </c>
      <c r="B99" s="25" t="s">
        <v>191</v>
      </c>
      <c r="C99" s="33" t="s">
        <v>39</v>
      </c>
      <c r="D99" s="33">
        <v>64.2</v>
      </c>
      <c r="E99" s="33">
        <v>50.4</v>
      </c>
      <c r="F99" s="33">
        <v>50.5</v>
      </c>
      <c r="G99" s="33">
        <v>37.5</v>
      </c>
      <c r="H99" s="33">
        <v>42.6</v>
      </c>
      <c r="I99" s="33">
        <v>37.5</v>
      </c>
      <c r="J99" s="33">
        <v>42.8</v>
      </c>
      <c r="K99" s="33">
        <v>37.5</v>
      </c>
      <c r="L99" s="33">
        <v>42.9</v>
      </c>
    </row>
    <row r="100" spans="1:12" s="2" customFormat="1" ht="10.5">
      <c r="A100" s="17" t="s">
        <v>192</v>
      </c>
      <c r="B100" s="23" t="s">
        <v>193</v>
      </c>
      <c r="C100" s="33" t="s">
        <v>39</v>
      </c>
      <c r="D100" s="33">
        <v>45.4</v>
      </c>
      <c r="E100" s="33">
        <v>57.4</v>
      </c>
      <c r="F100" s="33">
        <v>55.2</v>
      </c>
      <c r="G100" s="31">
        <v>41</v>
      </c>
      <c r="H100" s="31">
        <v>32.4</v>
      </c>
      <c r="I100" s="31">
        <v>41</v>
      </c>
      <c r="J100" s="31">
        <v>28.4</v>
      </c>
      <c r="K100" s="31">
        <v>55.2</v>
      </c>
      <c r="L100" s="31">
        <v>28.3</v>
      </c>
    </row>
    <row r="101" spans="1:12" s="2" customFormat="1" ht="10.5">
      <c r="A101" s="17" t="s">
        <v>194</v>
      </c>
      <c r="B101" s="23" t="s">
        <v>195</v>
      </c>
      <c r="C101" s="33" t="s">
        <v>39</v>
      </c>
      <c r="D101" s="33">
        <v>594.6</v>
      </c>
      <c r="E101" s="33">
        <v>796.8</v>
      </c>
      <c r="F101" s="33">
        <v>934.8</v>
      </c>
      <c r="G101" s="31">
        <v>571</v>
      </c>
      <c r="H101" s="31">
        <v>571</v>
      </c>
      <c r="I101" s="31">
        <v>594.6</v>
      </c>
      <c r="J101" s="31">
        <v>594.6</v>
      </c>
      <c r="K101" s="31">
        <v>594.6</v>
      </c>
      <c r="L101" s="31">
        <v>594.6</v>
      </c>
    </row>
    <row r="102" spans="1:12" s="2" customFormat="1" ht="10.5">
      <c r="A102" s="17" t="s">
        <v>196</v>
      </c>
      <c r="B102" s="25" t="s">
        <v>197</v>
      </c>
      <c r="C102" s="33" t="s">
        <v>39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</row>
    <row r="103" spans="1:12" s="2" customFormat="1" ht="10.5">
      <c r="A103" s="17" t="s">
        <v>198</v>
      </c>
      <c r="B103" s="25" t="s">
        <v>199</v>
      </c>
      <c r="C103" s="33" t="s">
        <v>39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</row>
    <row r="104" spans="1:12" s="2" customFormat="1" ht="10.5">
      <c r="A104" s="17" t="s">
        <v>200</v>
      </c>
      <c r="B104" s="25" t="s">
        <v>201</v>
      </c>
      <c r="C104" s="33" t="s">
        <v>39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</row>
    <row r="105" spans="1:12" s="2" customFormat="1" ht="10.5">
      <c r="A105" s="17" t="s">
        <v>202</v>
      </c>
      <c r="B105" s="25" t="s">
        <v>203</v>
      </c>
      <c r="C105" s="33" t="s">
        <v>39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</row>
    <row r="106" spans="1:12" s="2" customFormat="1" ht="21" customHeight="1">
      <c r="A106" s="17" t="s">
        <v>204</v>
      </c>
      <c r="B106" s="22" t="s">
        <v>205</v>
      </c>
      <c r="C106" s="33" t="s">
        <v>39</v>
      </c>
      <c r="D106" s="33">
        <v>1002.3</v>
      </c>
      <c r="E106" s="33">
        <v>1227.2</v>
      </c>
      <c r="F106" s="33">
        <v>1450.4</v>
      </c>
      <c r="G106" s="33">
        <v>955.5</v>
      </c>
      <c r="H106" s="33">
        <v>988.2</v>
      </c>
      <c r="I106" s="33">
        <v>987.1</v>
      </c>
      <c r="J106" s="33">
        <v>1031.7</v>
      </c>
      <c r="K106" s="33">
        <v>1049.5999999999999</v>
      </c>
      <c r="L106" s="33">
        <v>1052.4000000000001</v>
      </c>
    </row>
    <row r="107" spans="1:12" s="2" customFormat="1" ht="10.5">
      <c r="A107" s="17" t="s">
        <v>206</v>
      </c>
      <c r="B107" s="25" t="s">
        <v>207</v>
      </c>
      <c r="C107" s="33" t="s">
        <v>39</v>
      </c>
      <c r="D107" s="33">
        <v>134.80000000000001</v>
      </c>
      <c r="E107" s="33">
        <v>156.4</v>
      </c>
      <c r="F107" s="33">
        <v>146.5</v>
      </c>
      <c r="G107" s="33">
        <v>142.5</v>
      </c>
      <c r="H107" s="33">
        <v>146.5</v>
      </c>
      <c r="I107" s="33">
        <v>142.5</v>
      </c>
      <c r="J107" s="33">
        <v>146.5</v>
      </c>
      <c r="K107" s="33">
        <v>146.5</v>
      </c>
      <c r="L107" s="33">
        <v>146.5</v>
      </c>
    </row>
    <row r="108" spans="1:12" s="2" customFormat="1" ht="10.5">
      <c r="A108" s="17" t="s">
        <v>208</v>
      </c>
      <c r="B108" s="25" t="s">
        <v>209</v>
      </c>
      <c r="C108" s="33" t="s">
        <v>39</v>
      </c>
      <c r="D108" s="31">
        <v>1.7</v>
      </c>
      <c r="E108" s="31">
        <v>2.1</v>
      </c>
      <c r="F108" s="31">
        <v>2</v>
      </c>
      <c r="G108" s="31">
        <v>2</v>
      </c>
      <c r="H108" s="31">
        <v>2</v>
      </c>
      <c r="I108" s="31">
        <v>2</v>
      </c>
      <c r="J108" s="31">
        <v>2</v>
      </c>
      <c r="K108" s="31">
        <v>2</v>
      </c>
      <c r="L108" s="31">
        <v>2</v>
      </c>
    </row>
    <row r="109" spans="1:12" s="2" customFormat="1" ht="10.5" customHeight="1">
      <c r="A109" s="17" t="s">
        <v>210</v>
      </c>
      <c r="B109" s="27" t="s">
        <v>211</v>
      </c>
      <c r="C109" s="34" t="s">
        <v>39</v>
      </c>
      <c r="D109" s="38">
        <v>2.7</v>
      </c>
      <c r="E109" s="38">
        <v>9.1</v>
      </c>
      <c r="F109" s="38">
        <v>41</v>
      </c>
      <c r="G109" s="38">
        <v>2.5</v>
      </c>
      <c r="H109" s="38">
        <v>3</v>
      </c>
      <c r="I109" s="38">
        <v>2.5</v>
      </c>
      <c r="J109" s="38">
        <v>3</v>
      </c>
      <c r="K109" s="38">
        <v>3</v>
      </c>
      <c r="L109" s="38">
        <v>3.5</v>
      </c>
    </row>
    <row r="110" spans="1:12" s="2" customFormat="1" ht="10.5">
      <c r="A110" s="17" t="s">
        <v>212</v>
      </c>
      <c r="B110" s="25" t="s">
        <v>213</v>
      </c>
      <c r="C110" s="33" t="s">
        <v>39</v>
      </c>
      <c r="D110" s="31">
        <v>33.299999999999997</v>
      </c>
      <c r="E110" s="31">
        <v>41.2</v>
      </c>
      <c r="F110" s="31">
        <v>61.9</v>
      </c>
      <c r="G110" s="31">
        <v>32.299999999999997</v>
      </c>
      <c r="H110" s="31">
        <v>33.200000000000003</v>
      </c>
      <c r="I110" s="31">
        <v>33.4</v>
      </c>
      <c r="J110" s="31">
        <v>33.4</v>
      </c>
      <c r="K110" s="31">
        <v>34.1</v>
      </c>
      <c r="L110" s="31">
        <v>35.200000000000003</v>
      </c>
    </row>
    <row r="111" spans="1:12" s="2" customFormat="1" ht="10.5">
      <c r="A111" s="17" t="s">
        <v>214</v>
      </c>
      <c r="B111" s="25" t="s">
        <v>215</v>
      </c>
      <c r="C111" s="33" t="s">
        <v>39</v>
      </c>
      <c r="D111" s="31">
        <v>57.6</v>
      </c>
      <c r="E111" s="31">
        <v>113.6</v>
      </c>
      <c r="F111" s="31">
        <v>77</v>
      </c>
      <c r="G111" s="31">
        <v>20.8</v>
      </c>
      <c r="H111" s="31">
        <v>22.2</v>
      </c>
      <c r="I111" s="31">
        <v>21.5</v>
      </c>
      <c r="J111" s="31">
        <v>23.1</v>
      </c>
      <c r="K111" s="31">
        <v>23.1</v>
      </c>
      <c r="L111" s="31">
        <v>23.1</v>
      </c>
    </row>
    <row r="112" spans="1:12" s="2" customFormat="1" ht="10.5">
      <c r="A112" s="17" t="s">
        <v>216</v>
      </c>
      <c r="B112" s="25" t="s">
        <v>217</v>
      </c>
      <c r="C112" s="33" t="s">
        <v>39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</row>
    <row r="113" spans="1:12" s="2" customFormat="1" ht="10.5">
      <c r="A113" s="17" t="s">
        <v>218</v>
      </c>
      <c r="B113" s="25" t="s">
        <v>219</v>
      </c>
      <c r="C113" s="33" t="s">
        <v>39</v>
      </c>
      <c r="D113" s="31">
        <v>635.1</v>
      </c>
      <c r="E113" s="31">
        <v>715.3</v>
      </c>
      <c r="F113" s="31">
        <v>968.5</v>
      </c>
      <c r="G113" s="31">
        <v>611.1</v>
      </c>
      <c r="H113" s="31">
        <v>632.6</v>
      </c>
      <c r="I113" s="31">
        <v>638.79999999999995</v>
      </c>
      <c r="J113" s="31">
        <v>674.1</v>
      </c>
      <c r="K113" s="31">
        <v>688.8</v>
      </c>
      <c r="L113" s="31">
        <v>688.9</v>
      </c>
    </row>
    <row r="114" spans="1:12" s="2" customFormat="1" ht="10.5">
      <c r="A114" s="17" t="s">
        <v>220</v>
      </c>
      <c r="B114" s="25" t="s">
        <v>221</v>
      </c>
      <c r="C114" s="33" t="s">
        <v>39</v>
      </c>
      <c r="D114" s="31">
        <v>80.900000000000006</v>
      </c>
      <c r="E114" s="31">
        <v>82.7</v>
      </c>
      <c r="F114" s="31">
        <v>73.400000000000006</v>
      </c>
      <c r="G114" s="31">
        <v>73.2</v>
      </c>
      <c r="H114" s="31">
        <v>74.599999999999994</v>
      </c>
      <c r="I114" s="31">
        <v>74.5</v>
      </c>
      <c r="J114" s="31">
        <v>75.2</v>
      </c>
      <c r="K114" s="31">
        <v>76.099999999999994</v>
      </c>
      <c r="L114" s="31">
        <v>76.5</v>
      </c>
    </row>
    <row r="115" spans="1:12" s="2" customFormat="1" ht="10.5">
      <c r="A115" s="17" t="s">
        <v>222</v>
      </c>
      <c r="B115" s="25" t="s">
        <v>223</v>
      </c>
      <c r="C115" s="33" t="s">
        <v>39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</row>
    <row r="116" spans="1:12" s="2" customFormat="1" ht="10.5">
      <c r="A116" s="17" t="s">
        <v>224</v>
      </c>
      <c r="B116" s="25" t="s">
        <v>225</v>
      </c>
      <c r="C116" s="33" t="s">
        <v>39</v>
      </c>
      <c r="D116" s="31">
        <v>46.3</v>
      </c>
      <c r="E116" s="31">
        <v>70.8</v>
      </c>
      <c r="F116" s="31">
        <v>71.8</v>
      </c>
      <c r="G116" s="31">
        <v>67.8</v>
      </c>
      <c r="H116" s="31">
        <v>70.599999999999994</v>
      </c>
      <c r="I116" s="31">
        <v>68.2</v>
      </c>
      <c r="J116" s="31">
        <v>70.8</v>
      </c>
      <c r="K116" s="31">
        <v>71.900000000000006</v>
      </c>
      <c r="L116" s="31">
        <v>72.3</v>
      </c>
    </row>
    <row r="117" spans="1:12" s="2" customFormat="1" ht="10.5">
      <c r="A117" s="17" t="s">
        <v>226</v>
      </c>
      <c r="B117" s="25" t="s">
        <v>227</v>
      </c>
      <c r="C117" s="33" t="s">
        <v>39</v>
      </c>
      <c r="D117" s="31">
        <v>7.3</v>
      </c>
      <c r="E117" s="31">
        <v>33.4</v>
      </c>
      <c r="F117" s="31">
        <v>5.8</v>
      </c>
      <c r="G117" s="31">
        <v>1</v>
      </c>
      <c r="H117" s="31">
        <v>1.2</v>
      </c>
      <c r="I117" s="31">
        <v>1.4</v>
      </c>
      <c r="J117" s="31">
        <v>1.3</v>
      </c>
      <c r="K117" s="31">
        <v>1.5</v>
      </c>
      <c r="L117" s="31">
        <v>1.8</v>
      </c>
    </row>
    <row r="118" spans="1:12" s="2" customFormat="1" ht="10.5">
      <c r="A118" s="17" t="s">
        <v>228</v>
      </c>
      <c r="B118" s="25" t="s">
        <v>229</v>
      </c>
      <c r="C118" s="33" t="s">
        <v>39</v>
      </c>
      <c r="D118" s="31">
        <v>2.6</v>
      </c>
      <c r="E118" s="31">
        <v>2.6</v>
      </c>
      <c r="F118" s="31">
        <v>2.5</v>
      </c>
      <c r="G118" s="31">
        <v>2.2999999999999998</v>
      </c>
      <c r="H118" s="31">
        <v>2.2999999999999998</v>
      </c>
      <c r="I118" s="31">
        <v>2.2999999999999998</v>
      </c>
      <c r="J118" s="31">
        <v>2.2999999999999998</v>
      </c>
      <c r="K118" s="31">
        <v>2.6</v>
      </c>
      <c r="L118" s="31">
        <v>2.6</v>
      </c>
    </row>
    <row r="119" spans="1:12" s="2" customFormat="1" ht="10.5">
      <c r="A119" s="17" t="s">
        <v>230</v>
      </c>
      <c r="B119" s="25" t="s">
        <v>231</v>
      </c>
      <c r="C119" s="33" t="s">
        <v>39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</row>
    <row r="120" spans="1:12" s="2" customFormat="1" ht="21" customHeight="1">
      <c r="A120" s="17" t="s">
        <v>232</v>
      </c>
      <c r="B120" s="22" t="s">
        <v>233</v>
      </c>
      <c r="C120" s="33" t="s">
        <v>39</v>
      </c>
      <c r="D120" s="31">
        <v>5.0999999999999996</v>
      </c>
      <c r="E120" s="31">
        <v>-16.5</v>
      </c>
      <c r="F120" s="31">
        <v>-47.6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</row>
    <row r="121" spans="1:12" s="2" customFormat="1" ht="10.5">
      <c r="A121" s="17" t="s">
        <v>234</v>
      </c>
      <c r="B121" s="19" t="s">
        <v>235</v>
      </c>
      <c r="C121" s="33" t="s">
        <v>39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</row>
    <row r="122" spans="1:12" s="2" customFormat="1" ht="21">
      <c r="A122" s="17" t="s">
        <v>236</v>
      </c>
      <c r="B122" s="20" t="s">
        <v>237</v>
      </c>
      <c r="C122" s="33" t="s">
        <v>39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</row>
    <row r="123" spans="1:12" s="2" customFormat="1" ht="10.5">
      <c r="A123" s="17"/>
      <c r="B123" s="18" t="s">
        <v>238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s="2" customFormat="1" ht="10.5">
      <c r="A124" s="17" t="s">
        <v>239</v>
      </c>
      <c r="B124" s="19" t="s">
        <v>240</v>
      </c>
      <c r="C124" s="33" t="s">
        <v>86</v>
      </c>
      <c r="D124" s="33">
        <v>99.7</v>
      </c>
      <c r="E124" s="33">
        <v>99.5</v>
      </c>
      <c r="F124" s="33">
        <v>99.5</v>
      </c>
      <c r="G124" s="33">
        <v>99.4</v>
      </c>
      <c r="H124" s="33">
        <v>99.5</v>
      </c>
      <c r="I124" s="33">
        <v>99.5</v>
      </c>
      <c r="J124" s="33">
        <v>99.6</v>
      </c>
      <c r="K124" s="33">
        <v>99.6</v>
      </c>
      <c r="L124" s="33">
        <v>99.7</v>
      </c>
    </row>
    <row r="125" spans="1:12" s="2" customFormat="1" ht="30.95" customHeight="1">
      <c r="A125" s="17" t="s">
        <v>241</v>
      </c>
      <c r="B125" s="20" t="s">
        <v>242</v>
      </c>
      <c r="C125" s="33" t="s">
        <v>243</v>
      </c>
      <c r="D125" s="39">
        <v>13270</v>
      </c>
      <c r="E125" s="39">
        <v>13889</v>
      </c>
      <c r="F125" s="39">
        <v>13963</v>
      </c>
      <c r="G125" s="39">
        <v>14319</v>
      </c>
      <c r="H125" s="39">
        <v>14319</v>
      </c>
      <c r="I125" s="39">
        <v>15086</v>
      </c>
      <c r="J125" s="39">
        <v>15170</v>
      </c>
      <c r="K125" s="39">
        <v>16069</v>
      </c>
      <c r="L125" s="39">
        <v>16241</v>
      </c>
    </row>
    <row r="126" spans="1:12" s="2" customFormat="1" ht="10.5">
      <c r="A126" s="17" t="s">
        <v>244</v>
      </c>
      <c r="B126" s="25" t="s">
        <v>245</v>
      </c>
      <c r="C126" s="33" t="s">
        <v>243</v>
      </c>
      <c r="D126" s="33">
        <v>13910</v>
      </c>
      <c r="E126" s="33">
        <v>14709</v>
      </c>
      <c r="F126" s="33">
        <v>14779</v>
      </c>
      <c r="G126" s="39">
        <v>15608</v>
      </c>
      <c r="H126" s="39">
        <v>15608</v>
      </c>
      <c r="I126" s="39">
        <v>16443</v>
      </c>
      <c r="J126" s="39">
        <v>16535</v>
      </c>
      <c r="K126" s="39">
        <v>17515</v>
      </c>
      <c r="L126" s="39">
        <v>17703</v>
      </c>
    </row>
    <row r="127" spans="1:12" s="2" customFormat="1" ht="10.5">
      <c r="A127" s="17" t="s">
        <v>246</v>
      </c>
      <c r="B127" s="25" t="s">
        <v>247</v>
      </c>
      <c r="C127" s="33" t="s">
        <v>243</v>
      </c>
      <c r="D127" s="33">
        <v>10583</v>
      </c>
      <c r="E127" s="33">
        <v>11178</v>
      </c>
      <c r="F127" s="33">
        <v>12119</v>
      </c>
      <c r="G127" s="39">
        <v>12427</v>
      </c>
      <c r="H127" s="39">
        <v>12427</v>
      </c>
      <c r="I127" s="39">
        <v>12974</v>
      </c>
      <c r="J127" s="39">
        <v>13046</v>
      </c>
      <c r="K127" s="39">
        <v>13819</v>
      </c>
      <c r="L127" s="39">
        <v>13967</v>
      </c>
    </row>
    <row r="128" spans="1:12" s="2" customFormat="1" ht="10.5">
      <c r="A128" s="17" t="s">
        <v>248</v>
      </c>
      <c r="B128" s="25" t="s">
        <v>249</v>
      </c>
      <c r="C128" s="33" t="s">
        <v>243</v>
      </c>
      <c r="D128" s="33">
        <v>14400</v>
      </c>
      <c r="E128" s="33">
        <v>15277</v>
      </c>
      <c r="F128" s="33">
        <v>15409</v>
      </c>
      <c r="G128" s="39">
        <v>15803</v>
      </c>
      <c r="H128" s="39">
        <v>15803</v>
      </c>
      <c r="I128" s="39">
        <v>16435</v>
      </c>
      <c r="J128" s="39">
        <v>16435</v>
      </c>
      <c r="K128" s="39">
        <v>17093</v>
      </c>
      <c r="L128" s="39">
        <v>17093</v>
      </c>
    </row>
    <row r="129" spans="1:12" s="2" customFormat="1" ht="21" customHeight="1">
      <c r="A129" s="17" t="s">
        <v>250</v>
      </c>
      <c r="B129" s="20" t="s">
        <v>251</v>
      </c>
      <c r="C129" s="33" t="s">
        <v>143</v>
      </c>
      <c r="D129" s="33">
        <v>13.5</v>
      </c>
      <c r="E129" s="33">
        <v>11.9</v>
      </c>
      <c r="F129" s="33">
        <v>11.87</v>
      </c>
      <c r="G129" s="33">
        <v>11.76</v>
      </c>
      <c r="H129" s="33">
        <v>11.68</v>
      </c>
      <c r="I129" s="33">
        <v>11.64</v>
      </c>
      <c r="J129" s="33">
        <v>11.61</v>
      </c>
      <c r="K129" s="33">
        <v>11.58</v>
      </c>
      <c r="L129" s="33">
        <v>11.57</v>
      </c>
    </row>
    <row r="130" spans="1:12" s="2" customFormat="1" ht="10.5">
      <c r="A130" s="17"/>
      <c r="B130" s="18" t="s">
        <v>252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 s="2" customFormat="1" ht="10.5">
      <c r="A131" s="17" t="s">
        <v>253</v>
      </c>
      <c r="B131" s="40" t="s">
        <v>254</v>
      </c>
      <c r="C131" s="12" t="s">
        <v>255</v>
      </c>
      <c r="D131" s="33">
        <v>20.3</v>
      </c>
      <c r="E131" s="33">
        <v>20.3</v>
      </c>
      <c r="F131" s="33">
        <v>20.2</v>
      </c>
      <c r="G131" s="33">
        <v>20.2</v>
      </c>
      <c r="H131" s="33">
        <v>20.2</v>
      </c>
      <c r="I131" s="33">
        <v>20.2</v>
      </c>
      <c r="J131" s="33">
        <v>20.2</v>
      </c>
      <c r="K131" s="33">
        <v>20.2</v>
      </c>
      <c r="L131" s="33">
        <v>20.2</v>
      </c>
    </row>
    <row r="132" spans="1:12" s="2" customFormat="1" ht="10.5">
      <c r="A132" s="17" t="s">
        <v>256</v>
      </c>
      <c r="B132" s="40" t="s">
        <v>257</v>
      </c>
      <c r="C132" s="12" t="s">
        <v>255</v>
      </c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 s="2" customFormat="1" ht="10.5">
      <c r="A133" s="17" t="s">
        <v>258</v>
      </c>
      <c r="B133" s="25" t="s">
        <v>259</v>
      </c>
      <c r="C133" s="12" t="s">
        <v>255</v>
      </c>
      <c r="D133" s="33">
        <v>17.077000000000002</v>
      </c>
      <c r="E133" s="33">
        <v>17.050999999999998</v>
      </c>
      <c r="F133" s="33">
        <v>17.053000000000001</v>
      </c>
      <c r="G133" s="33">
        <v>17.056000000000001</v>
      </c>
      <c r="H133" s="33">
        <v>17.056999999999999</v>
      </c>
      <c r="I133" s="33">
        <v>17.061</v>
      </c>
      <c r="J133" s="33">
        <v>17.062000000000001</v>
      </c>
      <c r="K133" s="33">
        <v>17.064</v>
      </c>
      <c r="L133" s="33">
        <v>17.065000000000001</v>
      </c>
    </row>
    <row r="134" spans="1:12" s="2" customFormat="1" ht="10.5">
      <c r="A134" s="41" t="s">
        <v>260</v>
      </c>
      <c r="B134" s="25" t="s">
        <v>261</v>
      </c>
      <c r="C134" s="12" t="s">
        <v>255</v>
      </c>
      <c r="D134" s="33">
        <v>200</v>
      </c>
      <c r="E134" s="33">
        <v>150</v>
      </c>
      <c r="F134" s="33">
        <v>60</v>
      </c>
      <c r="G134" s="33">
        <v>62</v>
      </c>
      <c r="H134" s="33">
        <v>65</v>
      </c>
      <c r="I134" s="33">
        <v>70</v>
      </c>
      <c r="J134" s="33">
        <v>74</v>
      </c>
      <c r="K134" s="33">
        <v>74</v>
      </c>
      <c r="L134" s="33">
        <v>81</v>
      </c>
    </row>
    <row r="135" spans="1:12" s="2" customFormat="1" ht="19.5" customHeight="1">
      <c r="A135" s="41" t="s">
        <v>262</v>
      </c>
      <c r="B135" s="28" t="s">
        <v>263</v>
      </c>
      <c r="C135" s="12" t="s">
        <v>255</v>
      </c>
      <c r="D135" s="33">
        <v>2500</v>
      </c>
      <c r="E135" s="33">
        <v>2500</v>
      </c>
      <c r="F135" s="33">
        <v>2500</v>
      </c>
      <c r="G135" s="33">
        <v>2500</v>
      </c>
      <c r="H135" s="33">
        <v>2500</v>
      </c>
      <c r="I135" s="33">
        <v>2500</v>
      </c>
      <c r="J135" s="33">
        <v>2500</v>
      </c>
      <c r="K135" s="33">
        <v>2500</v>
      </c>
      <c r="L135" s="33">
        <v>2500</v>
      </c>
    </row>
    <row r="136" spans="1:12" s="2" customFormat="1" ht="10.5">
      <c r="A136" s="41" t="s">
        <v>264</v>
      </c>
      <c r="B136" s="26" t="s">
        <v>265</v>
      </c>
      <c r="C136" s="12" t="s">
        <v>255</v>
      </c>
      <c r="D136" s="33">
        <v>2300</v>
      </c>
      <c r="E136" s="33">
        <v>2300</v>
      </c>
      <c r="F136" s="33">
        <v>2300</v>
      </c>
      <c r="G136" s="33">
        <v>2300</v>
      </c>
      <c r="H136" s="33">
        <v>2300</v>
      </c>
      <c r="I136" s="33">
        <v>2300</v>
      </c>
      <c r="J136" s="33">
        <v>2300</v>
      </c>
      <c r="K136" s="33">
        <v>2300</v>
      </c>
      <c r="L136" s="33">
        <v>2300</v>
      </c>
    </row>
    <row r="137" spans="1:12" s="2" customFormat="1" ht="10.5">
      <c r="A137" s="41" t="s">
        <v>266</v>
      </c>
      <c r="B137" s="26" t="s">
        <v>267</v>
      </c>
      <c r="C137" s="12" t="s">
        <v>255</v>
      </c>
      <c r="D137" s="33">
        <v>200</v>
      </c>
      <c r="E137" s="33">
        <v>200</v>
      </c>
      <c r="F137" s="33">
        <v>200</v>
      </c>
      <c r="G137" s="33">
        <v>200</v>
      </c>
      <c r="H137" s="33">
        <v>200</v>
      </c>
      <c r="I137" s="33">
        <v>200</v>
      </c>
      <c r="J137" s="33">
        <v>200</v>
      </c>
      <c r="K137" s="33">
        <v>200</v>
      </c>
      <c r="L137" s="33">
        <v>200</v>
      </c>
    </row>
    <row r="138" spans="1:12" s="2" customFormat="1" ht="21">
      <c r="A138" s="41" t="s">
        <v>268</v>
      </c>
      <c r="B138" s="40" t="s">
        <v>269</v>
      </c>
      <c r="C138" s="12" t="s">
        <v>255</v>
      </c>
      <c r="D138" s="33">
        <v>10.5</v>
      </c>
      <c r="E138" s="33">
        <v>10.5</v>
      </c>
      <c r="F138" s="33">
        <v>10.5</v>
      </c>
      <c r="G138" s="33">
        <v>10.5</v>
      </c>
      <c r="H138" s="33">
        <v>10.5</v>
      </c>
      <c r="I138" s="33">
        <v>10.5</v>
      </c>
      <c r="J138" s="33">
        <v>10.5</v>
      </c>
      <c r="K138" s="33">
        <v>10.5</v>
      </c>
      <c r="L138" s="33">
        <v>10.5</v>
      </c>
    </row>
    <row r="139" spans="1:12" s="2" customFormat="1" ht="16.5" customHeight="1">
      <c r="A139" s="41" t="s">
        <v>270</v>
      </c>
      <c r="B139" s="28" t="s">
        <v>271</v>
      </c>
      <c r="C139" s="12" t="s">
        <v>255</v>
      </c>
      <c r="D139" s="33">
        <v>2.4809999999999999</v>
      </c>
      <c r="E139" s="33">
        <v>2.4809999999999999</v>
      </c>
      <c r="F139" s="33">
        <v>2.4809999999999999</v>
      </c>
      <c r="G139" s="33">
        <v>2.4809999999999999</v>
      </c>
      <c r="H139" s="33">
        <v>2.4809999999999999</v>
      </c>
      <c r="I139" s="33">
        <v>2.4809999999999999</v>
      </c>
      <c r="J139" s="33">
        <v>2.4809999999999999</v>
      </c>
      <c r="K139" s="33">
        <v>2.4809999999999999</v>
      </c>
      <c r="L139" s="33">
        <v>2.4809999999999999</v>
      </c>
    </row>
    <row r="140" spans="1:12" s="2" customFormat="1" ht="11.25" customHeight="1">
      <c r="A140" s="41" t="s">
        <v>272</v>
      </c>
      <c r="B140" s="28" t="s">
        <v>273</v>
      </c>
      <c r="C140" s="12" t="s">
        <v>255</v>
      </c>
      <c r="D140" s="33">
        <v>0.12</v>
      </c>
      <c r="E140" s="33">
        <v>0.12</v>
      </c>
      <c r="F140" s="33">
        <v>0.12</v>
      </c>
      <c r="G140" s="33">
        <v>0.12</v>
      </c>
      <c r="H140" s="33">
        <v>0.12</v>
      </c>
      <c r="I140" s="33">
        <v>0.12</v>
      </c>
      <c r="J140" s="33">
        <v>0.12</v>
      </c>
      <c r="K140" s="33">
        <v>0.12</v>
      </c>
      <c r="L140" s="33">
        <v>0.12</v>
      </c>
    </row>
    <row r="141" spans="1:12" s="2" customFormat="1" ht="10.5">
      <c r="A141" s="41" t="s">
        <v>274</v>
      </c>
      <c r="B141" s="28" t="s">
        <v>275</v>
      </c>
      <c r="C141" s="12" t="s">
        <v>255</v>
      </c>
      <c r="D141" s="33">
        <v>0.25</v>
      </c>
      <c r="E141" s="33">
        <v>0.25</v>
      </c>
      <c r="F141" s="33">
        <v>0.25</v>
      </c>
      <c r="G141" s="33">
        <v>0.25</v>
      </c>
      <c r="H141" s="33">
        <v>0.25</v>
      </c>
      <c r="I141" s="33">
        <v>0.25</v>
      </c>
      <c r="J141" s="33">
        <v>0.25</v>
      </c>
      <c r="K141" s="33">
        <v>0.25</v>
      </c>
      <c r="L141" s="33">
        <v>0.25</v>
      </c>
    </row>
    <row r="142" spans="1:12" s="2" customFormat="1" ht="21">
      <c r="A142" s="41" t="s">
        <v>276</v>
      </c>
      <c r="B142" s="28" t="s">
        <v>277</v>
      </c>
      <c r="C142" s="12" t="s">
        <v>255</v>
      </c>
      <c r="D142" s="33">
        <v>0.38200000000000001</v>
      </c>
      <c r="E142" s="33">
        <v>0.38200000000000001</v>
      </c>
      <c r="F142" s="33">
        <v>0.38200000000000001</v>
      </c>
      <c r="G142" s="33">
        <v>0.38200000000000001</v>
      </c>
      <c r="H142" s="33">
        <v>0.38200000000000001</v>
      </c>
      <c r="I142" s="33">
        <v>0.38200000000000001</v>
      </c>
      <c r="J142" s="33">
        <v>0.38200000000000001</v>
      </c>
      <c r="K142" s="33">
        <v>0.38200000000000001</v>
      </c>
      <c r="L142" s="33">
        <v>0.38200000000000001</v>
      </c>
    </row>
    <row r="143" spans="1:12" s="2" customFormat="1" ht="25.5" customHeight="1">
      <c r="A143" s="41" t="s">
        <v>278</v>
      </c>
      <c r="B143" s="28" t="s">
        <v>279</v>
      </c>
      <c r="C143" s="12" t="s">
        <v>255</v>
      </c>
      <c r="D143" s="33">
        <v>0.13700000000000001</v>
      </c>
      <c r="E143" s="33">
        <v>0.13700000000000001</v>
      </c>
      <c r="F143" s="33">
        <v>0.13700000000000001</v>
      </c>
      <c r="G143" s="33">
        <v>0.13700000000000001</v>
      </c>
      <c r="H143" s="33">
        <v>0.13700000000000001</v>
      </c>
      <c r="I143" s="33">
        <v>0.13700000000000001</v>
      </c>
      <c r="J143" s="33">
        <v>0.13700000000000001</v>
      </c>
      <c r="K143" s="33">
        <v>0.13700000000000001</v>
      </c>
      <c r="L143" s="33">
        <v>0.13700000000000001</v>
      </c>
    </row>
    <row r="144" spans="1:12" s="2" customFormat="1" ht="10.5">
      <c r="A144" s="41" t="s">
        <v>280</v>
      </c>
      <c r="B144" s="28" t="s">
        <v>281</v>
      </c>
      <c r="C144" s="12" t="s">
        <v>255</v>
      </c>
      <c r="D144" s="33">
        <v>0.55700000000000005</v>
      </c>
      <c r="E144" s="33">
        <v>0.55700000000000005</v>
      </c>
      <c r="F144" s="33">
        <v>0.55700000000000005</v>
      </c>
      <c r="G144" s="33">
        <v>0.55700000000000005</v>
      </c>
      <c r="H144" s="33">
        <v>0.55700000000000005</v>
      </c>
      <c r="I144" s="33">
        <v>0.55700000000000005</v>
      </c>
      <c r="J144" s="33">
        <v>0.55700000000000005</v>
      </c>
      <c r="K144" s="33">
        <v>0.55700000000000005</v>
      </c>
      <c r="L144" s="33">
        <v>0.55700000000000005</v>
      </c>
    </row>
    <row r="145" spans="1:12" s="2" customFormat="1" ht="21">
      <c r="A145" s="41" t="s">
        <v>282</v>
      </c>
      <c r="B145" s="28" t="s">
        <v>283</v>
      </c>
      <c r="C145" s="12" t="s">
        <v>255</v>
      </c>
      <c r="D145" s="33">
        <v>0.95199999999999996</v>
      </c>
      <c r="E145" s="33">
        <v>0.95199999999999996</v>
      </c>
      <c r="F145" s="33">
        <v>0.95199999999999996</v>
      </c>
      <c r="G145" s="33">
        <v>0.95199999999999996</v>
      </c>
      <c r="H145" s="33">
        <v>0.95199999999999996</v>
      </c>
      <c r="I145" s="33">
        <v>0.95199999999999996</v>
      </c>
      <c r="J145" s="33">
        <v>0.95199999999999996</v>
      </c>
      <c r="K145" s="33">
        <v>0.95199999999999996</v>
      </c>
      <c r="L145" s="33">
        <v>0.95199999999999996</v>
      </c>
    </row>
    <row r="146" spans="1:12" s="2" customFormat="1" ht="10.5">
      <c r="A146" s="41" t="s">
        <v>284</v>
      </c>
      <c r="B146" s="28" t="s">
        <v>285</v>
      </c>
      <c r="C146" s="12" t="s">
        <v>255</v>
      </c>
      <c r="D146" s="33">
        <v>0.19</v>
      </c>
      <c r="E146" s="33">
        <v>0.19</v>
      </c>
      <c r="F146" s="33">
        <v>0.19</v>
      </c>
      <c r="G146" s="33">
        <v>0.19</v>
      </c>
      <c r="H146" s="33">
        <v>0.19</v>
      </c>
      <c r="I146" s="33">
        <v>0.19</v>
      </c>
      <c r="J146" s="33">
        <v>0.19</v>
      </c>
      <c r="K146" s="33">
        <v>0.19</v>
      </c>
      <c r="L146" s="33">
        <v>0.19</v>
      </c>
    </row>
    <row r="147" spans="1:12" s="2" customFormat="1" ht="12.75" customHeight="1">
      <c r="A147" s="41" t="s">
        <v>286</v>
      </c>
      <c r="B147" s="28" t="s">
        <v>287</v>
      </c>
      <c r="C147" s="12" t="s">
        <v>255</v>
      </c>
      <c r="D147" s="33">
        <v>0.16</v>
      </c>
      <c r="E147" s="33">
        <v>0.16</v>
      </c>
      <c r="F147" s="33">
        <v>0.16</v>
      </c>
      <c r="G147" s="33">
        <v>0.16</v>
      </c>
      <c r="H147" s="33">
        <v>0.16</v>
      </c>
      <c r="I147" s="33">
        <v>0.16</v>
      </c>
      <c r="J147" s="33">
        <v>0.16</v>
      </c>
      <c r="K147" s="33">
        <v>0.16</v>
      </c>
      <c r="L147" s="33">
        <v>0.16</v>
      </c>
    </row>
    <row r="148" spans="1:12" s="2" customFormat="1" ht="10.5">
      <c r="A148" s="41" t="s">
        <v>288</v>
      </c>
      <c r="B148" s="28" t="s">
        <v>289</v>
      </c>
      <c r="C148" s="12" t="s">
        <v>255</v>
      </c>
      <c r="D148" s="33">
        <v>0.05</v>
      </c>
      <c r="E148" s="33">
        <v>0.05</v>
      </c>
      <c r="F148" s="33">
        <v>0.05</v>
      </c>
      <c r="G148" s="33">
        <v>0.05</v>
      </c>
      <c r="H148" s="33">
        <v>0.05</v>
      </c>
      <c r="I148" s="33">
        <v>0.05</v>
      </c>
      <c r="J148" s="33">
        <v>0.05</v>
      </c>
      <c r="K148" s="33">
        <v>0.05</v>
      </c>
      <c r="L148" s="33">
        <v>0.05</v>
      </c>
    </row>
    <row r="149" spans="1:12" s="2" customFormat="1" ht="10.5">
      <c r="A149" s="41" t="s">
        <v>290</v>
      </c>
      <c r="B149" s="28" t="s">
        <v>291</v>
      </c>
      <c r="C149" s="12" t="s">
        <v>255</v>
      </c>
      <c r="D149" s="33">
        <v>0.02</v>
      </c>
      <c r="E149" s="33">
        <v>0.02</v>
      </c>
      <c r="F149" s="33">
        <v>0.02</v>
      </c>
      <c r="G149" s="33">
        <v>0.02</v>
      </c>
      <c r="H149" s="33">
        <v>0.02</v>
      </c>
      <c r="I149" s="33">
        <v>0.02</v>
      </c>
      <c r="J149" s="33">
        <v>0.02</v>
      </c>
      <c r="K149" s="33">
        <v>0.02</v>
      </c>
      <c r="L149" s="33">
        <v>0.02</v>
      </c>
    </row>
    <row r="150" spans="1:12" s="2" customFormat="1" ht="10.5">
      <c r="A150" s="41" t="s">
        <v>292</v>
      </c>
      <c r="B150" s="28" t="s">
        <v>293</v>
      </c>
      <c r="C150" s="12" t="s">
        <v>255</v>
      </c>
      <c r="D150" s="33">
        <v>0.12</v>
      </c>
      <c r="E150" s="33">
        <v>0.12</v>
      </c>
      <c r="F150" s="33">
        <v>0.12</v>
      </c>
      <c r="G150" s="33">
        <v>0.12</v>
      </c>
      <c r="H150" s="33">
        <v>0.12</v>
      </c>
      <c r="I150" s="33">
        <v>0.12</v>
      </c>
      <c r="J150" s="33">
        <v>0.12</v>
      </c>
      <c r="K150" s="33">
        <v>0.12</v>
      </c>
      <c r="L150" s="33">
        <v>0.12</v>
      </c>
    </row>
    <row r="151" spans="1:12" s="2" customFormat="1" ht="10.5">
      <c r="A151" s="41" t="s">
        <v>294</v>
      </c>
      <c r="B151" s="28" t="s">
        <v>295</v>
      </c>
      <c r="C151" s="12" t="s">
        <v>255</v>
      </c>
      <c r="D151" s="33">
        <v>3.6999999999999998E-2</v>
      </c>
      <c r="E151" s="33">
        <v>3.6999999999999998E-2</v>
      </c>
      <c r="F151" s="33">
        <v>3.6999999999999998E-2</v>
      </c>
      <c r="G151" s="33">
        <v>3.6999999999999998E-2</v>
      </c>
      <c r="H151" s="33">
        <v>3.6999999999999998E-2</v>
      </c>
      <c r="I151" s="33">
        <v>3.6999999999999998E-2</v>
      </c>
      <c r="J151" s="33">
        <v>3.6999999999999998E-2</v>
      </c>
      <c r="K151" s="33">
        <v>3.6999999999999998E-2</v>
      </c>
      <c r="L151" s="33">
        <v>3.6999999999999998E-2</v>
      </c>
    </row>
    <row r="152" spans="1:12" s="2" customFormat="1" ht="21">
      <c r="A152" s="41" t="s">
        <v>296</v>
      </c>
      <c r="B152" s="28" t="s">
        <v>297</v>
      </c>
      <c r="C152" s="12" t="s">
        <v>255</v>
      </c>
      <c r="D152" s="33">
        <v>2.4E-2</v>
      </c>
      <c r="E152" s="33">
        <v>2.4E-2</v>
      </c>
      <c r="F152" s="33">
        <v>2.4E-2</v>
      </c>
      <c r="G152" s="33">
        <v>2.4E-2</v>
      </c>
      <c r="H152" s="33">
        <v>2.4E-2</v>
      </c>
      <c r="I152" s="33">
        <v>2.4E-2</v>
      </c>
      <c r="J152" s="33">
        <v>2.4E-2</v>
      </c>
      <c r="K152" s="33">
        <v>2.4E-2</v>
      </c>
      <c r="L152" s="33">
        <v>2.4E-2</v>
      </c>
    </row>
    <row r="153" spans="1:12" s="2" customFormat="1" ht="21">
      <c r="A153" s="41" t="s">
        <v>298</v>
      </c>
      <c r="B153" s="28" t="s">
        <v>299</v>
      </c>
      <c r="C153" s="12" t="s">
        <v>255</v>
      </c>
      <c r="D153" s="33">
        <v>2.7</v>
      </c>
      <c r="E153" s="33">
        <v>2.7</v>
      </c>
      <c r="F153" s="33">
        <v>2.7</v>
      </c>
      <c r="G153" s="33">
        <v>2.7</v>
      </c>
      <c r="H153" s="33">
        <v>2.7</v>
      </c>
      <c r="I153" s="33">
        <v>2.7</v>
      </c>
      <c r="J153" s="33">
        <v>2.7</v>
      </c>
      <c r="K153" s="33">
        <v>2.7</v>
      </c>
      <c r="L153" s="33">
        <v>2.7</v>
      </c>
    </row>
    <row r="154" spans="1:12" s="2" customFormat="1" ht="10.5">
      <c r="A154" s="41" t="s">
        <v>300</v>
      </c>
      <c r="B154" s="28" t="s">
        <v>219</v>
      </c>
      <c r="C154" s="12" t="s">
        <v>255</v>
      </c>
      <c r="D154" s="33">
        <v>0.95</v>
      </c>
      <c r="E154" s="33">
        <v>0.95</v>
      </c>
      <c r="F154" s="33">
        <v>0.95</v>
      </c>
      <c r="G154" s="33">
        <v>0.95</v>
      </c>
      <c r="H154" s="33">
        <v>0.95</v>
      </c>
      <c r="I154" s="33">
        <v>0.95</v>
      </c>
      <c r="J154" s="33">
        <v>0.95</v>
      </c>
      <c r="K154" s="33">
        <v>0.95</v>
      </c>
      <c r="L154" s="33">
        <v>0.95</v>
      </c>
    </row>
    <row r="155" spans="1:12" s="2" customFormat="1" ht="9.75" customHeight="1">
      <c r="A155" s="41" t="s">
        <v>301</v>
      </c>
      <c r="B155" s="28" t="s">
        <v>302</v>
      </c>
      <c r="C155" s="12" t="s">
        <v>255</v>
      </c>
      <c r="D155" s="33">
        <v>0.75</v>
      </c>
      <c r="E155" s="33">
        <v>0.75</v>
      </c>
      <c r="F155" s="33">
        <v>0.75</v>
      </c>
      <c r="G155" s="33">
        <v>0.75</v>
      </c>
      <c r="H155" s="33">
        <v>0.75</v>
      </c>
      <c r="I155" s="33">
        <v>0.75</v>
      </c>
      <c r="J155" s="33">
        <v>0.75</v>
      </c>
      <c r="K155" s="33">
        <v>0.75</v>
      </c>
      <c r="L155" s="33">
        <v>0.75</v>
      </c>
    </row>
    <row r="156" spans="1:12" s="2" customFormat="1" ht="21">
      <c r="A156" s="41" t="s">
        <v>303</v>
      </c>
      <c r="B156" s="28" t="s">
        <v>304</v>
      </c>
      <c r="C156" s="12" t="s">
        <v>255</v>
      </c>
      <c r="D156" s="33">
        <v>0.32</v>
      </c>
      <c r="E156" s="33">
        <v>0.32</v>
      </c>
      <c r="F156" s="33">
        <v>0.32</v>
      </c>
      <c r="G156" s="33">
        <v>0.32</v>
      </c>
      <c r="H156" s="33">
        <v>0.32</v>
      </c>
      <c r="I156" s="33">
        <v>0.32</v>
      </c>
      <c r="J156" s="33">
        <v>0.32</v>
      </c>
      <c r="K156" s="33">
        <v>0.32</v>
      </c>
      <c r="L156" s="33">
        <v>0.32</v>
      </c>
    </row>
    <row r="157" spans="1:12" s="2" customFormat="1" ht="10.5">
      <c r="A157" s="41" t="s">
        <v>305</v>
      </c>
      <c r="B157" s="28" t="s">
        <v>306</v>
      </c>
      <c r="C157" s="12" t="s">
        <v>255</v>
      </c>
      <c r="D157" s="33">
        <v>0.3</v>
      </c>
      <c r="E157" s="33">
        <v>0.3</v>
      </c>
      <c r="F157" s="33">
        <v>0.3</v>
      </c>
      <c r="G157" s="33">
        <v>0.3</v>
      </c>
      <c r="H157" s="33">
        <v>0.3</v>
      </c>
      <c r="I157" s="33">
        <v>0.3</v>
      </c>
      <c r="J157" s="33">
        <v>0.3</v>
      </c>
      <c r="K157" s="33">
        <v>0.3</v>
      </c>
      <c r="L157" s="33">
        <v>0.3</v>
      </c>
    </row>
    <row r="158" spans="1:12" s="2" customFormat="1" ht="21">
      <c r="A158" s="41" t="s">
        <v>307</v>
      </c>
      <c r="B158" s="40" t="s">
        <v>308</v>
      </c>
      <c r="C158" s="12" t="s">
        <v>255</v>
      </c>
      <c r="D158" s="33">
        <f t="shared" ref="D158:L158" si="2">D14-D138</f>
        <v>6.5770000000000017</v>
      </c>
      <c r="E158" s="36">
        <f>E14-E138</f>
        <v>6.8769999999999989</v>
      </c>
      <c r="F158" s="33">
        <f t="shared" si="2"/>
        <v>6.8960000000000008</v>
      </c>
      <c r="G158" s="33">
        <f t="shared" si="2"/>
        <v>6.8999999999999986</v>
      </c>
      <c r="H158" s="33">
        <f t="shared" si="2"/>
        <v>6.9259999999999984</v>
      </c>
      <c r="I158" s="33">
        <f t="shared" si="2"/>
        <v>6.8999999999999986</v>
      </c>
      <c r="J158" s="33">
        <f t="shared" si="2"/>
        <v>6.9259999999999984</v>
      </c>
      <c r="K158" s="33">
        <f t="shared" si="2"/>
        <v>6.91</v>
      </c>
      <c r="L158" s="33">
        <f t="shared" si="2"/>
        <v>6.93</v>
      </c>
    </row>
    <row r="159" spans="1:12" s="2" customFormat="1" ht="21">
      <c r="A159" s="41" t="s">
        <v>309</v>
      </c>
      <c r="B159" s="28" t="s">
        <v>310</v>
      </c>
      <c r="C159" s="12" t="s">
        <v>255</v>
      </c>
      <c r="D159" s="33"/>
      <c r="E159" s="33"/>
      <c r="F159" s="33"/>
      <c r="G159" s="33"/>
      <c r="H159" s="33"/>
      <c r="I159" s="33"/>
      <c r="J159" s="33"/>
      <c r="K159" s="33"/>
      <c r="L159" s="33"/>
    </row>
    <row r="160" spans="1:12" s="2" customFormat="1" ht="21">
      <c r="A160" s="41" t="s">
        <v>311</v>
      </c>
      <c r="B160" s="28" t="s">
        <v>312</v>
      </c>
      <c r="C160" s="12" t="s">
        <v>255</v>
      </c>
      <c r="D160" s="33">
        <v>0.216</v>
      </c>
      <c r="E160" s="33">
        <v>0.54500000000000004</v>
      </c>
      <c r="F160" s="33">
        <v>0.375</v>
      </c>
      <c r="G160" s="33">
        <v>0.376</v>
      </c>
      <c r="H160" s="33">
        <v>0.375</v>
      </c>
      <c r="I160" s="33">
        <v>0.377</v>
      </c>
      <c r="J160" s="33">
        <v>0.376</v>
      </c>
      <c r="K160" s="33">
        <v>0.377</v>
      </c>
      <c r="L160" s="33">
        <v>0.375</v>
      </c>
    </row>
    <row r="161" spans="1:12" s="2" customFormat="1" ht="21">
      <c r="A161" s="41" t="s">
        <v>313</v>
      </c>
      <c r="B161" s="28" t="s">
        <v>314</v>
      </c>
      <c r="C161" s="12" t="s">
        <v>255</v>
      </c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1:12" s="2" customFormat="1" ht="21">
      <c r="A162" s="17" t="s">
        <v>315</v>
      </c>
      <c r="B162" s="20" t="s">
        <v>316</v>
      </c>
      <c r="C162" s="33" t="s">
        <v>317</v>
      </c>
      <c r="D162" s="33">
        <v>31604.400000000001</v>
      </c>
      <c r="E162" s="33">
        <v>32452</v>
      </c>
      <c r="F162" s="32">
        <v>40849</v>
      </c>
      <c r="G162" s="32">
        <f>F162*F163/100</f>
        <v>42115.318999999996</v>
      </c>
      <c r="H162" s="32">
        <f>F162*H163/100</f>
        <v>42156.167999999998</v>
      </c>
      <c r="I162" s="32">
        <f>G162*I163/100</f>
        <v>43484.066867499991</v>
      </c>
      <c r="J162" s="32">
        <f>H162*J163/100</f>
        <v>43547.321543999991</v>
      </c>
      <c r="K162" s="32">
        <f>I162*K163/100</f>
        <v>44940.783107561234</v>
      </c>
      <c r="L162" s="32">
        <f>J162*L163/100</f>
        <v>45027.930476495996</v>
      </c>
    </row>
    <row r="163" spans="1:12" s="2" customFormat="1" ht="21">
      <c r="A163" s="17" t="s">
        <v>318</v>
      </c>
      <c r="B163" s="20" t="s">
        <v>319</v>
      </c>
      <c r="C163" s="33" t="s">
        <v>86</v>
      </c>
      <c r="D163" s="33">
        <v>102.5</v>
      </c>
      <c r="E163" s="33">
        <v>102.68</v>
      </c>
      <c r="F163" s="33">
        <v>103.1</v>
      </c>
      <c r="G163" s="33">
        <v>103.15</v>
      </c>
      <c r="H163" s="33">
        <v>103.2</v>
      </c>
      <c r="I163" s="33">
        <v>103.25</v>
      </c>
      <c r="J163" s="33">
        <v>103.3</v>
      </c>
      <c r="K163" s="33">
        <v>103.35</v>
      </c>
      <c r="L163" s="33">
        <v>103.4</v>
      </c>
    </row>
    <row r="164" spans="1:12" s="2" customFormat="1" ht="30.95" customHeight="1">
      <c r="A164" s="17" t="s">
        <v>320</v>
      </c>
      <c r="B164" s="20" t="s">
        <v>321</v>
      </c>
      <c r="C164" s="33" t="s">
        <v>317</v>
      </c>
      <c r="D164" s="33">
        <v>31604.400000000001</v>
      </c>
      <c r="E164" s="33">
        <v>32452</v>
      </c>
      <c r="F164" s="33">
        <v>40849</v>
      </c>
      <c r="G164" s="33">
        <v>42115.32</v>
      </c>
      <c r="H164" s="33">
        <v>42156.17</v>
      </c>
      <c r="I164" s="33">
        <v>43484.07</v>
      </c>
      <c r="J164" s="33">
        <v>43547.32</v>
      </c>
      <c r="K164" s="33">
        <v>44940.78</v>
      </c>
      <c r="L164" s="33">
        <v>45027.93</v>
      </c>
    </row>
    <row r="165" spans="1:12" s="2" customFormat="1" ht="30.95" customHeight="1">
      <c r="A165" s="17" t="s">
        <v>322</v>
      </c>
      <c r="B165" s="20" t="s">
        <v>323</v>
      </c>
      <c r="C165" s="33" t="s">
        <v>86</v>
      </c>
      <c r="D165" s="33">
        <v>102.5</v>
      </c>
      <c r="E165" s="33">
        <v>102.68</v>
      </c>
      <c r="F165" s="33">
        <v>103.1</v>
      </c>
      <c r="G165" s="33">
        <v>103.15</v>
      </c>
      <c r="H165" s="33">
        <v>103.2</v>
      </c>
      <c r="I165" s="33">
        <v>103.25</v>
      </c>
      <c r="J165" s="33">
        <v>103.3</v>
      </c>
      <c r="K165" s="33">
        <v>103.35</v>
      </c>
      <c r="L165" s="33">
        <v>103.4</v>
      </c>
    </row>
    <row r="166" spans="1:12" s="2" customFormat="1" ht="10.5">
      <c r="A166" s="17" t="s">
        <v>324</v>
      </c>
      <c r="B166" s="19" t="s">
        <v>325</v>
      </c>
      <c r="C166" s="33" t="s">
        <v>86</v>
      </c>
      <c r="D166" s="33">
        <f>D165*98/100</f>
        <v>100.45</v>
      </c>
      <c r="E166" s="31">
        <f t="shared" ref="E166:L166" si="3">E165*98/100</f>
        <v>100.62640000000002</v>
      </c>
      <c r="F166" s="31">
        <f>F165*98/100</f>
        <v>101.038</v>
      </c>
      <c r="G166" s="31">
        <f t="shared" si="3"/>
        <v>101.087</v>
      </c>
      <c r="H166" s="31">
        <f t="shared" si="3"/>
        <v>101.13600000000001</v>
      </c>
      <c r="I166" s="31">
        <f t="shared" si="3"/>
        <v>101.185</v>
      </c>
      <c r="J166" s="31">
        <f t="shared" si="3"/>
        <v>101.23399999999999</v>
      </c>
      <c r="K166" s="31">
        <f t="shared" si="3"/>
        <v>101.28299999999999</v>
      </c>
      <c r="L166" s="31">
        <f t="shared" si="3"/>
        <v>101.33200000000001</v>
      </c>
    </row>
    <row r="167" spans="1:12" s="2" customFormat="1" ht="10.5">
      <c r="A167" s="17" t="s">
        <v>326</v>
      </c>
      <c r="B167" s="19" t="s">
        <v>327</v>
      </c>
      <c r="C167" s="33" t="s">
        <v>42</v>
      </c>
      <c r="D167" s="33"/>
      <c r="E167" s="33"/>
      <c r="F167" s="33"/>
      <c r="G167" s="33"/>
      <c r="H167" s="33"/>
      <c r="I167" s="33"/>
      <c r="J167" s="33"/>
      <c r="K167" s="33"/>
      <c r="L167" s="33"/>
    </row>
    <row r="168" spans="1:12" s="2" customFormat="1" ht="10.5">
      <c r="A168" s="17" t="s">
        <v>328</v>
      </c>
      <c r="B168" s="19" t="s">
        <v>329</v>
      </c>
      <c r="C168" s="33" t="s">
        <v>330</v>
      </c>
      <c r="D168" s="33">
        <v>1.06</v>
      </c>
      <c r="E168" s="32">
        <v>2.68</v>
      </c>
      <c r="F168" s="32">
        <f t="shared" ref="F168:L168" si="4">F171/F131*100</f>
        <v>1.8564356435643563</v>
      </c>
      <c r="G168" s="32">
        <f t="shared" si="4"/>
        <v>1.8613861386138613</v>
      </c>
      <c r="H168" s="32">
        <f t="shared" si="4"/>
        <v>1.8564356435643563</v>
      </c>
      <c r="I168" s="32">
        <f t="shared" si="4"/>
        <v>1.8663366336633662</v>
      </c>
      <c r="J168" s="32">
        <f t="shared" si="4"/>
        <v>1.8613861386138613</v>
      </c>
      <c r="K168" s="32">
        <f t="shared" si="4"/>
        <v>1.8663366336633662</v>
      </c>
      <c r="L168" s="32">
        <f t="shared" si="4"/>
        <v>1.8564356435643563</v>
      </c>
    </row>
    <row r="169" spans="1:12" s="2" customFormat="1" ht="10.5">
      <c r="A169" s="17" t="s">
        <v>331</v>
      </c>
      <c r="B169" s="19" t="s">
        <v>332</v>
      </c>
      <c r="C169" s="33" t="s">
        <v>143</v>
      </c>
      <c r="D169" s="33">
        <v>1.3</v>
      </c>
      <c r="E169" s="33">
        <v>3.4</v>
      </c>
      <c r="F169" s="33">
        <v>3.4</v>
      </c>
      <c r="G169" s="33">
        <v>2.6</v>
      </c>
      <c r="H169" s="33">
        <v>2.6</v>
      </c>
      <c r="I169" s="33">
        <v>2</v>
      </c>
      <c r="J169" s="33">
        <v>2</v>
      </c>
      <c r="K169" s="33">
        <v>1.8</v>
      </c>
      <c r="L169" s="33">
        <v>1.8</v>
      </c>
    </row>
    <row r="170" spans="1:12" s="2" customFormat="1" ht="10.5">
      <c r="A170" s="17" t="s">
        <v>333</v>
      </c>
      <c r="B170" s="19" t="s">
        <v>334</v>
      </c>
      <c r="C170" s="33" t="s">
        <v>13</v>
      </c>
      <c r="D170" s="33">
        <v>0.216</v>
      </c>
      <c r="E170" s="33">
        <v>0.54500000000000004</v>
      </c>
      <c r="F170" s="33">
        <v>0.54500000000000004</v>
      </c>
      <c r="G170" s="33">
        <v>0.40100000000000002</v>
      </c>
      <c r="H170" s="33">
        <v>0.40100000000000002</v>
      </c>
      <c r="I170" s="33">
        <v>0.308</v>
      </c>
      <c r="J170" s="33">
        <v>0.308</v>
      </c>
      <c r="K170" s="33">
        <v>0.27900000000000003</v>
      </c>
      <c r="L170" s="33">
        <v>0.27900000000000003</v>
      </c>
    </row>
    <row r="171" spans="1:12" s="2" customFormat="1" ht="21" customHeight="1">
      <c r="A171" s="17" t="s">
        <v>335</v>
      </c>
      <c r="B171" s="20" t="s">
        <v>336</v>
      </c>
      <c r="C171" s="33" t="s">
        <v>13</v>
      </c>
      <c r="D171" s="33">
        <v>0.216</v>
      </c>
      <c r="E171" s="33">
        <v>0.54500000000000004</v>
      </c>
      <c r="F171" s="33">
        <v>0.375</v>
      </c>
      <c r="G171" s="33">
        <v>0.376</v>
      </c>
      <c r="H171" s="33">
        <v>0.375</v>
      </c>
      <c r="I171" s="33">
        <v>0.377</v>
      </c>
      <c r="J171" s="33">
        <v>0.376</v>
      </c>
      <c r="K171" s="33">
        <v>0.377</v>
      </c>
      <c r="L171" s="33">
        <v>0.375</v>
      </c>
    </row>
    <row r="172" spans="1:12" s="2" customFormat="1" ht="10.5">
      <c r="A172" s="17" t="s">
        <v>337</v>
      </c>
      <c r="B172" s="19" t="s">
        <v>338</v>
      </c>
      <c r="C172" s="33" t="s">
        <v>39</v>
      </c>
      <c r="D172" s="33">
        <v>2498.9</v>
      </c>
      <c r="E172" s="33">
        <v>2601.4</v>
      </c>
      <c r="F172" s="33">
        <v>2708.6</v>
      </c>
      <c r="G172" s="31">
        <f>F172*G173/100</f>
        <v>2800.6923999999999</v>
      </c>
      <c r="H172" s="31">
        <f>F172*H173/100</f>
        <v>2803.4009999999998</v>
      </c>
      <c r="I172" s="31">
        <f>G172*I173/100</f>
        <v>2887.5138643999999</v>
      </c>
      <c r="J172" s="31">
        <f>H172*J173/100</f>
        <v>2893.1098320000001</v>
      </c>
      <c r="K172" s="31">
        <f>I172*K173/100</f>
        <v>2985.6893357896001</v>
      </c>
      <c r="L172" s="31">
        <f>J172*L173/100</f>
        <v>2994.3686761200001</v>
      </c>
    </row>
    <row r="173" spans="1:12" s="2" customFormat="1" ht="10.5">
      <c r="A173" s="17" t="s">
        <v>339</v>
      </c>
      <c r="B173" s="19" t="s">
        <v>340</v>
      </c>
      <c r="C173" s="33" t="s">
        <v>86</v>
      </c>
      <c r="D173" s="33">
        <v>103.7</v>
      </c>
      <c r="E173" s="33">
        <v>104.1</v>
      </c>
      <c r="F173" s="33">
        <v>102.2</v>
      </c>
      <c r="G173" s="33">
        <v>103.4</v>
      </c>
      <c r="H173" s="33">
        <v>103.5</v>
      </c>
      <c r="I173" s="33">
        <v>103.1</v>
      </c>
      <c r="J173" s="33">
        <v>103.2</v>
      </c>
      <c r="K173" s="33">
        <v>103.4</v>
      </c>
      <c r="L173" s="33">
        <v>103.5</v>
      </c>
    </row>
    <row r="174" spans="1:12" s="2" customFormat="1">
      <c r="A174" s="44" t="s">
        <v>341</v>
      </c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</row>
    <row r="175" spans="1:12" s="4" customFormat="1">
      <c r="A175" s="46" t="s">
        <v>342</v>
      </c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</row>
  </sheetData>
  <mergeCells count="12">
    <mergeCell ref="A174:L174"/>
    <mergeCell ref="A175:L175"/>
    <mergeCell ref="A3:L3"/>
    <mergeCell ref="A5:L5"/>
    <mergeCell ref="G7:L7"/>
    <mergeCell ref="D8:D10"/>
    <mergeCell ref="E8:E10"/>
    <mergeCell ref="F8:F10"/>
    <mergeCell ref="G8:H8"/>
    <mergeCell ref="I8:J8"/>
    <mergeCell ref="K8:L8"/>
    <mergeCell ref="C4:G4"/>
  </mergeCells>
  <pageMargins left="0.39370078740157483" right="0.39370078740157483" top="0.39370078740157483" bottom="0.1968503937007874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стр.1_6</vt:lpstr>
      <vt:lpstr>стр.1_6!Заголовки_для_печати</vt:lpstr>
      <vt:lpstr>стр.1_6!Область_печати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Щурова Наталья Владимировна</dc:creator>
  <cp:lastModifiedBy>user09-052</cp:lastModifiedBy>
  <cp:lastPrinted>2021-10-27T23:38:14Z</cp:lastPrinted>
  <dcterms:created xsi:type="dcterms:W3CDTF">2020-06-29T03:18:16Z</dcterms:created>
  <dcterms:modified xsi:type="dcterms:W3CDTF">2021-10-28T00:15:18Z</dcterms:modified>
</cp:coreProperties>
</file>