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Доходы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4" i="1" l="1"/>
  <c r="E82" i="1"/>
  <c r="H81" i="1"/>
  <c r="H80" i="1"/>
  <c r="F80" i="1"/>
  <c r="H79" i="1"/>
  <c r="F79" i="1"/>
  <c r="H78" i="1"/>
  <c r="E77" i="1"/>
  <c r="H77" i="1" s="1"/>
  <c r="D77" i="1"/>
  <c r="C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E67" i="1"/>
  <c r="F67" i="1" s="1"/>
  <c r="D67" i="1"/>
  <c r="C67" i="1"/>
  <c r="H66" i="1"/>
  <c r="F66" i="1"/>
  <c r="H65" i="1"/>
  <c r="H64" i="1"/>
  <c r="F64" i="1"/>
  <c r="H63" i="1"/>
  <c r="F63" i="1"/>
  <c r="H62" i="1"/>
  <c r="F62" i="1"/>
  <c r="F61" i="1"/>
  <c r="H60" i="1"/>
  <c r="H59" i="1"/>
  <c r="E59" i="1"/>
  <c r="D59" i="1"/>
  <c r="D55" i="1" s="1"/>
  <c r="D54" i="1" s="1"/>
  <c r="C59" i="1"/>
  <c r="F59" i="1" s="1"/>
  <c r="H58" i="1"/>
  <c r="F58" i="1"/>
  <c r="H57" i="1"/>
  <c r="H56" i="1"/>
  <c r="F56" i="1"/>
  <c r="H53" i="1"/>
  <c r="F53" i="1"/>
  <c r="H51" i="1"/>
  <c r="E51" i="1"/>
  <c r="F51" i="1" s="1"/>
  <c r="D51" i="1"/>
  <c r="C51" i="1"/>
  <c r="H50" i="1"/>
  <c r="F50" i="1"/>
  <c r="H49" i="1"/>
  <c r="F49" i="1"/>
  <c r="H46" i="1"/>
  <c r="F46" i="1"/>
  <c r="E45" i="1"/>
  <c r="H45" i="1" s="1"/>
  <c r="D45" i="1"/>
  <c r="C45" i="1"/>
  <c r="H44" i="1"/>
  <c r="F44" i="1"/>
  <c r="F43" i="1"/>
  <c r="E43" i="1"/>
  <c r="D43" i="1"/>
  <c r="H43" i="1" s="1"/>
  <c r="E41" i="1"/>
  <c r="D41" i="1"/>
  <c r="C41" i="1"/>
  <c r="H40" i="1"/>
  <c r="F40" i="1"/>
  <c r="E39" i="1"/>
  <c r="H39" i="1" s="1"/>
  <c r="D39" i="1"/>
  <c r="C39" i="1"/>
  <c r="E38" i="1"/>
  <c r="H38" i="1" s="1"/>
  <c r="D38" i="1"/>
  <c r="C38" i="1"/>
  <c r="H37" i="1"/>
  <c r="F37" i="1"/>
  <c r="H36" i="1"/>
  <c r="F36" i="1"/>
  <c r="H35" i="1"/>
  <c r="F35" i="1"/>
  <c r="E32" i="1"/>
  <c r="H31" i="1"/>
  <c r="F31" i="1"/>
  <c r="H30" i="1"/>
  <c r="F30" i="1"/>
  <c r="H29" i="1"/>
  <c r="F29" i="1"/>
  <c r="H28" i="1"/>
  <c r="E28" i="1"/>
  <c r="F28" i="1" s="1"/>
  <c r="D28" i="1"/>
  <c r="C28" i="1"/>
  <c r="E27" i="1"/>
  <c r="H27" i="1" s="1"/>
  <c r="D27" i="1"/>
  <c r="C27" i="1"/>
  <c r="H25" i="1"/>
  <c r="F25" i="1"/>
  <c r="H24" i="1"/>
  <c r="E24" i="1"/>
  <c r="F24" i="1" s="1"/>
  <c r="D24" i="1"/>
  <c r="H23" i="1"/>
  <c r="F23" i="1"/>
  <c r="H22" i="1"/>
  <c r="F22" i="1"/>
  <c r="E21" i="1"/>
  <c r="F21" i="1" s="1"/>
  <c r="D21" i="1"/>
  <c r="C21" i="1"/>
  <c r="H20" i="1"/>
  <c r="F20" i="1"/>
  <c r="H19" i="1"/>
  <c r="F19" i="1"/>
  <c r="H17" i="1"/>
  <c r="F17" i="1"/>
  <c r="E16" i="1"/>
  <c r="H16" i="1" s="1"/>
  <c r="D16" i="1"/>
  <c r="D11" i="1" s="1"/>
  <c r="C16" i="1"/>
  <c r="H15" i="1"/>
  <c r="F15" i="1"/>
  <c r="F14" i="1"/>
  <c r="E14" i="1"/>
  <c r="E11" i="1" s="1"/>
  <c r="D14" i="1"/>
  <c r="C14" i="1"/>
  <c r="H13" i="1"/>
  <c r="F13" i="1"/>
  <c r="H12" i="1"/>
  <c r="C12" i="1"/>
  <c r="F12" i="1" s="1"/>
  <c r="H11" i="1" l="1"/>
  <c r="D9" i="1"/>
  <c r="F77" i="1"/>
  <c r="E55" i="1"/>
  <c r="F16" i="1"/>
  <c r="F38" i="1"/>
  <c r="F27" i="1"/>
  <c r="F45" i="1"/>
  <c r="H67" i="1"/>
  <c r="H21" i="1"/>
  <c r="C11" i="1"/>
  <c r="H14" i="1"/>
  <c r="F39" i="1"/>
  <c r="C55" i="1"/>
  <c r="C54" i="1" s="1"/>
  <c r="E54" i="1" l="1"/>
  <c r="F55" i="1"/>
  <c r="H55" i="1"/>
  <c r="C9" i="1"/>
  <c r="F11" i="1"/>
  <c r="H54" i="1" l="1"/>
  <c r="F54" i="1"/>
  <c r="E9" i="1"/>
  <c r="H9" i="1" l="1"/>
  <c r="F9" i="1"/>
</calcChain>
</file>

<file path=xl/sharedStrings.xml><?xml version="1.0" encoding="utf-8"?>
<sst xmlns="http://schemas.openxmlformats.org/spreadsheetml/2006/main" count="288" uniqueCount="200">
  <si>
    <t xml:space="preserve">АНАЛИТИЧЕСКИЕ ДАННЫЕ ОБ ИСПОЛНЕНИИ ДОХОДОВ БЮДЖЕТА                                                                                                                     ПАРТИЗАНСКОГО МУНИЦИПАЛЬНОГО ОКРУГА ЗА 2024 ГОД                                                                                                                      </t>
  </si>
  <si>
    <t>в рублях</t>
  </si>
  <si>
    <t xml:space="preserve"> Наименование показателя</t>
  </si>
  <si>
    <t>Код бюджетной классификации          (без указания кода главного администратора доходов бюджета)</t>
  </si>
  <si>
    <t>Первоначальный утвержденный план 2024 года, 
 руб.</t>
  </si>
  <si>
    <t>Уточненный план 2024 года, 
руб.</t>
  </si>
  <si>
    <t>Фактическое исполнение за 2024 год, 
руб.</t>
  </si>
  <si>
    <t>% исполнения первоначального плана</t>
  </si>
  <si>
    <t>% исполнения уточненного плана</t>
  </si>
  <si>
    <t>Пояснения отклонений от первоначальных плановых значений</t>
  </si>
  <si>
    <t>Пояснения отклонений от уточненных плановых значений</t>
  </si>
  <si>
    <t>4</t>
  </si>
  <si>
    <t>5</t>
  </si>
  <si>
    <t>6</t>
  </si>
  <si>
    <t>Доходы бюджета - всего</t>
  </si>
  <si>
    <t>в том числе:</t>
  </si>
  <si>
    <t xml:space="preserve">  НАЛОГОВЫЕ И НЕНАЛОГОВЫЕ ДОХОДЫ</t>
  </si>
  <si>
    <t>1 00 00000 00 0000 000</t>
  </si>
  <si>
    <t>х</t>
  </si>
  <si>
    <t xml:space="preserve">  НАЛОГИ НА ПРИБЫЛЬ, ДОХОДЫ</t>
  </si>
  <si>
    <t xml:space="preserve"> 1 01 00000 00 0000 000</t>
  </si>
  <si>
    <t xml:space="preserve">  Налог на доходы физических лиц</t>
  </si>
  <si>
    <t xml:space="preserve"> 1 01 02000 01 0000 110</t>
  </si>
  <si>
    <t>Рост поступлений по налогу произошел за счет увеличения дополнительного норматива отчислений в бюджет округа, фактическое поступление по допнормативу за 2024 год составило 479 169,09 тыс.руб.,  а так же, за счет увеличения размера заработной платы «Указных» категорий работников  казенных и бюджетных учреждений. За счет повышения МРОТ с 01.01.2024</t>
  </si>
  <si>
    <t xml:space="preserve">  НАЛОГИ НА ТОВАРЫ (РАБОТЫ, УСЛУГИ), РЕАЛИЗУЕМЫЕ НА ТЕРРИТОРИИ РОССИЙСКОЙ ФЕДЕРАЦИИ</t>
  </si>
  <si>
    <t>1 03 00000 00 0000 000</t>
  </si>
  <si>
    <t xml:space="preserve">  Акцизы по подакцизным товарам (продукции), производимым на территории Российской Федерации</t>
  </si>
  <si>
    <t>1 03 02000 01 0000 110</t>
  </si>
  <si>
    <t>Налоговые ставки на подакцизные товары формируются на основании Налогового законодательства (ст.193НК) и ежегодно индексируются. В 2024 году ставки на дизель и бензин выросли на 4,9%. А так же в связи с увеличением производства нефтепродуктов.</t>
  </si>
  <si>
    <t xml:space="preserve">  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</si>
  <si>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</si>
  <si>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</si>
  <si>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</si>
  <si>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r>
      <rPr>
        <sz val="11"/>
        <color rgb="FF000000"/>
        <rFont val="Times New Roman"/>
        <family val="1"/>
        <charset val="204"/>
      </rPr>
      <t xml:space="preserve">В 2024 году установлен </t>
    </r>
    <r>
      <rPr>
        <sz val="11"/>
        <rFont val="Times New Roman"/>
        <family val="1"/>
        <charset val="204"/>
      </rPr>
      <t>единый норматив отчислений в размере 2%. Увеличение поступлений обусловлено ростом налоговой базы, в связи с увеличением количества налогоплательщиков</t>
    </r>
  </si>
  <si>
    <t xml:space="preserve">  Единый налог на вмененный доход для отдельных видов деятельности</t>
  </si>
  <si>
    <t>1 05 02000 02 0000 110</t>
  </si>
  <si>
    <t>Глава 26.3 НК РФ не применяется с 01.01.2021г. Поступления обусловлены погашением задолженности по налогу.</t>
  </si>
  <si>
    <t xml:space="preserve">  Единый сельскохозяйственный налог</t>
  </si>
  <si>
    <t>1 05 03000 01 0000 110</t>
  </si>
  <si>
    <t xml:space="preserve">Поступления ЕСХН за 2024 год осуществлялись по результатам представленных деклараций по итогам работы сельскохозяйственных товаропроизводителей за 2023 год и авансовых платежей 2024 года. Увеличение поступлений произошли по причине увеличения товарооборота. </t>
  </si>
  <si>
    <t xml:space="preserve">  Налог, взимаемый в связи с применением патентной системы налогообложения</t>
  </si>
  <si>
    <t>1 05 04000 02 0000 110</t>
  </si>
  <si>
    <t>Рост поступлений произошел в связи с увеличение количества выданных патентов, в 2024 году выдано 265 патентов. Основную долю выданных патентов 58% составляют патенты по оказанию услуг розничной торговли, осуществляемой через объекты стационарной торговой сети, имеющие торговые залы.</t>
  </si>
  <si>
    <t xml:space="preserve">  НАЛОГИ НА ИМУЩЕСТВО</t>
  </si>
  <si>
    <t>1 06 00000 00 0000 000</t>
  </si>
  <si>
    <t xml:space="preserve">  Налог на имущество физических лиц</t>
  </si>
  <si>
    <t>1 06 01000 00 0000 110</t>
  </si>
  <si>
    <t>за счет погашения недоимки прошлых налоговых периодов</t>
  </si>
  <si>
    <t xml:space="preserve">  Земельный налог</t>
  </si>
  <si>
    <t>1 06 06000 00 0000 110</t>
  </si>
  <si>
    <t>Перевыполнение плановых показателей произошло за счет погашения недоимки прошлых налоговых периодов и роста количества собственников земельных участков</t>
  </si>
  <si>
    <t xml:space="preserve">  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</si>
  <si>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</si>
  <si>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</si>
  <si>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</si>
  <si>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Увеличение поступлений по налогу обусловлено увеличением размера государственной пошлины за совершение юридически значимых действий, среди которых регистрация прав и сделок с дорогой недвижимостью.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</si>
  <si>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</si>
  <si>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1 08 04000 01 0000 110</t>
  </si>
  <si>
    <t>Поступила госпошлина за совершение нотариальных действий должностными лицами органов местного самоуправления ПМО</t>
  </si>
  <si>
    <t xml:space="preserve">  ДОХОДЫ ОТ ИСПОЛЬЗОВАНИЯ ИМУЩЕСТВА, НАХОДЯЩЕГОСЯ В ГОСУДАРСТВЕННОЙ И МУНИЦИПАЛЬНОЙ СОБСТВЕННОСТИ</t>
  </si>
  <si>
    <t>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</si>
  <si>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</si>
  <si>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</si>
  <si>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</si>
  <si>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1 11 05010 00 0000 120</t>
  </si>
  <si>
    <t xml:space="preserve"> В 2024 году 67%  договоров аренды земельных участков было заключено по результатам торгов, суммы арендной платы по итогам проводимых торгов зачастую увеличивается 10-15 раз. Так в 2024 году было проведено 32 аукциона по 41 лоту. Увеличение поступлений обусловлено погашением задолженности, по результатам претензионной работы, по арендной плате за земельные участки на 45%.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</si>
  <si>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</si>
  <si>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1 11 05030 00 0000 120</t>
  </si>
  <si>
    <t>Проведена претензионная работа по взысканию задолженности по договорам аренды за муниципальное имущество, переданное в 2023 году с балансов администраций сельских поселений в МКУ «Управление культуры» ПМО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</si>
  <si>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</si>
  <si>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</si>
  <si>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В 2024 году было заключено 4 новых договора аренды на нежилые помещения, и частично взыскана задолженность по арендной плате.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</si>
  <si>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</si>
  <si>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</si>
  <si>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</si>
  <si>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1 11 05310 00 0000 120</t>
  </si>
  <si>
    <t>Оплату по соглашениям об установлении сервитута произвели Россети ПАО, ООО "ГАЗПРОМ ГАЗИФИКАЦИЯ", ООО "Газпром межрегионгаз", АО "НЗМУ"</t>
  </si>
  <si>
    <t xml:space="preserve">  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</si>
  <si>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1 11 05326 00 0000 120</t>
  </si>
  <si>
    <t>Денежные средства перечислены главным администратором, Министерством лесного хозяйства и охраны объектов животного мира Приморского края, по соглашениям об установлении сервитута на земельных участках, которые находятся в федеральной собственности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</si>
  <si>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</si>
  <si>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</si>
  <si>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Отделом жилищного фонда АПМО проведена работа по погашению долга по договорам социального найма за найм жилых помещений.</t>
  </si>
  <si>
    <t xml:space="preserve">  ПЛАТЕЖИ ПРИ ПОЛЬЗОВАНИИ ПРИРОДНЫМИ РЕСУРСАМИ</t>
  </si>
  <si>
    <t>1 12 00000 00 0000 000</t>
  </si>
  <si>
    <t xml:space="preserve">  Плата за негативное воздействие на окружающую среду</t>
  </si>
  <si>
    <t>1 12 01000 01 0000 120</t>
  </si>
  <si>
    <t>План по платежам за негативное воздействие на окружающую среду доведен Федеральной службой по надзору в сфере природопользования. Поступления обеспечены согласно фактическим начислениям и предоставленным декларациям.</t>
  </si>
  <si>
    <t xml:space="preserve">  ДОХОДЫ ОТ ОКАЗАНИЯ ПЛАТНЫХ УСЛУГ И КОМПЕНСАЦИИ ЗАТРАТ ГОСУДАРСТВА</t>
  </si>
  <si>
    <t>1 13 00000 00 0000 000</t>
  </si>
  <si>
    <t xml:space="preserve">  Доходы от оказания платных услуг (работ)</t>
  </si>
  <si>
    <t>1 13 01000 00 0000 130</t>
  </si>
  <si>
    <t xml:space="preserve">  Прочие доходы от оказания платных услуг (работ)</t>
  </si>
  <si>
    <t>1 13 01990 00 0000 130</t>
  </si>
  <si>
    <t>Доходы в бюджет округа от оказания платных услуг в 2024г. перечислены казенным учреждением МКУ «Управление культуры»</t>
  </si>
  <si>
    <t xml:space="preserve">  Доходы от компенсации затрат государства</t>
  </si>
  <si>
    <t>1 13 02000 00 0000 130</t>
  </si>
  <si>
    <t xml:space="preserve">  Прочие доходы от компенсации затрат государства</t>
  </si>
  <si>
    <t>1 13 02990 00 0000 130</t>
  </si>
  <si>
    <t>Поступления обеспечены за счет  возврата денежных средств по контрактам в связи с заключением дополнительных соглашений и расторжением договорных отношений, возмещение коммунальных услуг (отопление, электроэнергия)</t>
  </si>
  <si>
    <t xml:space="preserve">  ДОХОДЫ ОТ ПРОДАЖИ МАТЕРИАЛЬНЫХ И НЕМАТЕРИАЛЬНЫХ АКТИВОВ</t>
  </si>
  <si>
    <t>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</si>
  <si>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</si>
  <si>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1 14 06000 00 0000 430</t>
  </si>
  <si>
    <t xml:space="preserve"> В отчетном периоде заключены 216 договоров  купли – продажи, проведено 53 аукциона, проведена передача земельных участков под объектами капитального строительства. </t>
  </si>
  <si>
    <t xml:space="preserve">  ШТРАФЫ, САНКЦИИ, ВОЗМЕЩЕНИЕ УЩЕРБА</t>
  </si>
  <si>
    <t>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</si>
  <si>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</si>
  <si>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1 16 01000 01 0000 140</t>
  </si>
  <si>
    <t>Взысканы штрафы за административные нарушения установленные  Кодексом Российской Федерации об административных правонарушениях. Рост поступлений произошел за счет увеличения составленных протоколов за административные нарушения, посягающие на санитарно-эпидемиологическое благополучие населения, а также  в области охраны окружающей среды и природопользования и обращения с животными, и посягающие на общественный порядок и общественную безопасность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</si>
  <si>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</si>
  <si>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1 16 02000 02 0000 140</t>
  </si>
  <si>
    <t>Поступили штрафы за нарушение муниципальных правовых актов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</si>
  <si>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</si>
  <si>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1 16 07000 00 0000 140</t>
  </si>
  <si>
    <t>Оплачены штрафы и неустойки по неисполнению обязательств перед муниципальным органом по 5 заключенным контрактам</t>
  </si>
  <si>
    <t xml:space="preserve">  Платежи в целях возмещения причиненного ущерба (убытков)</t>
  </si>
  <si>
    <t>1 16 10000 00 0000 140</t>
  </si>
  <si>
    <t>Возмещение причиненного ущерба за несанкционированный снос зеленых насаждений по трём исполнительным документам.</t>
  </si>
  <si>
    <t xml:space="preserve">  Платежи, уплачиваемые в целях возмещения вреда</t>
  </si>
  <si>
    <t>1 16 11000 01 0000 140</t>
  </si>
  <si>
    <t>Платежи по искам о возмещении вреда, причиненного окружающей среде</t>
  </si>
  <si>
    <t xml:space="preserve">  ПРОЧИЕ НЕНАЛОГОВЫЕ ДОХОДЫ</t>
  </si>
  <si>
    <t>1 17 00000 00 0000 000</t>
  </si>
  <si>
    <t xml:space="preserve">  Невыясненные поступления</t>
  </si>
  <si>
    <t>1 17 01000 00 0000 180</t>
  </si>
  <si>
    <r>
      <rPr>
        <sz val="11"/>
        <rFont val="Times New Roman"/>
        <family val="1"/>
        <charset val="1"/>
      </rPr>
      <t>Уточнение поступлений на начало года</t>
    </r>
    <r>
      <rPr>
        <sz val="11"/>
        <color rgb="FF000000"/>
        <rFont val="Times New Roman"/>
        <family val="1"/>
        <charset val="1"/>
      </rPr>
      <t xml:space="preserve">, были неверно указаны банковские реквизиты на оплату аренды земельных участков. </t>
    </r>
  </si>
  <si>
    <t xml:space="preserve">  Прочие неналоговые доходы</t>
  </si>
  <si>
    <t>1 17 05000 00 0000 180</t>
  </si>
  <si>
    <t>Компенсационная плата за выдачу разрешений на вынужденный снос зеленых насаждений (основание - решение Думы Партизанского муниципального округа №114 от 14.12.2023г.  «О принятии муниципального правового акта «Правила благоустройства территории Партизанского муниципального округа Приморского края»);</t>
  </si>
  <si>
    <t xml:space="preserve">  БЕЗВОЗМЕЗДНЫЕ ПОСТУПЛЕНИЯ</t>
  </si>
  <si>
    <t>2 00 00000 00 0000 000</t>
  </si>
  <si>
    <t xml:space="preserve">  БЕЗВОЗМЕЗДНЫЕ ПОСТУПЛЕНИЯ ОТ ДРУГИХ БЮДЖЕТОВ БЮДЖЕТНОЙ СИСТЕМЫ РОССИЙСКОЙ ФЕДЕРАЦИИ</t>
  </si>
  <si>
    <t>2 02 00000 00 0000 000</t>
  </si>
  <si>
    <t xml:space="preserve">  Дотации бюджетам бюджетной системы Российской Федерации</t>
  </si>
  <si>
    <t>2 02 10000 00 0000 150</t>
  </si>
  <si>
    <t>Дотации бюджетам на поддержку мер по обеспечению сбалансированности бюджетов</t>
  </si>
  <si>
    <t>2 02 15000 00 0000 150</t>
  </si>
  <si>
    <t>В связи с внесением изменений в Закон о краевом бюджете и распределения доходов отдельными НПА в течение 2024 года</t>
  </si>
  <si>
    <t>Получена дотация на сбалансированность бюджета округа</t>
  </si>
  <si>
    <t>Прочие дотации</t>
  </si>
  <si>
    <t>2 02 19999 00 0000 150</t>
  </si>
  <si>
    <t>Получены «Прочие дотации» - Грант на поощрение муниципальных управленческих команд</t>
  </si>
  <si>
    <t xml:space="preserve">  Субсидии бюджетам бюджетной системы Российской Федерации (межбюджетные субсидии)</t>
  </si>
  <si>
    <t>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</si>
  <si>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</si>
  <si>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2 02 20077 00 0000 150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</si>
  <si>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</si>
  <si>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2 02 25098 00 0000 150</t>
  </si>
  <si>
    <t>В связи с внесением изменений в Закон о федеральном бюджете и распределения доходов отдельными НПА в течение 2024 года</t>
  </si>
  <si>
    <t>Субсидии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</si>
  <si>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2 02 25424 00 0000 150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</si>
  <si>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</si>
  <si>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2 02 25467 00 0000 150</t>
  </si>
  <si>
    <t xml:space="preserve">  Субсидии бюджетам на реализацию мероприятий по обеспечению жильем молодых семей</t>
  </si>
  <si>
    <t>2 02 25497 00 0000 150</t>
  </si>
  <si>
    <t xml:space="preserve">  Субсидии бюджетам на подготовку проектов межевания земельных участков и на проведение кадастровых работ</t>
  </si>
  <si>
    <t>2 02 25599 00 0000 150</t>
  </si>
  <si>
    <t xml:space="preserve">  Прочие субсидии</t>
  </si>
  <si>
    <t>2 02 29999 00 0000 150</t>
  </si>
  <si>
    <t xml:space="preserve">  Субвенции бюджетам бюджетной системы Российской Федерации</t>
  </si>
  <si>
    <t>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</si>
  <si>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</si>
  <si>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2 02 30024 00 0000 150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</si>
  <si>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</si>
  <si>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</si>
  <si>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</si>
  <si>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</si>
  <si>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</si>
  <si>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2 02 35118 00 0000 150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</si>
  <si>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</si>
  <si>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2 02 35120 00 0000 150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</si>
  <si>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</si>
  <si>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2 02 35304 00 0000 150</t>
  </si>
  <si>
    <t xml:space="preserve">  Субвенции бюджетам на государственную регистрацию актов гражданского состояния</t>
  </si>
  <si>
    <t>2 02 35930 00 0000 150</t>
  </si>
  <si>
    <t xml:space="preserve">  Единая субвенция местным бюджетам из бюджета субъекта Российской Федерации</t>
  </si>
  <si>
    <t>2 02 36900 00 0000 150</t>
  </si>
  <si>
    <t xml:space="preserve">  Прочие субвенции</t>
  </si>
  <si>
    <t>2 02 39999 00 0000 150</t>
  </si>
  <si>
    <t xml:space="preserve">  Иные межбюджетные трансферты</t>
  </si>
  <si>
    <t>2 02 40000 00 0000 150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</si>
  <si>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</si>
  <si>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</si>
  <si>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</si>
  <si>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</si>
  <si>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</si>
  <si>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2 02 45303 00 0000 150</t>
  </si>
  <si>
    <t xml:space="preserve">  Прочие межбюджетные трансферты, передаваемые бюджетам</t>
  </si>
  <si>
    <t>2 02 49999 00 0000 150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</si>
  <si>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</si>
  <si>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</si>
  <si>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</si>
  <si>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2 18 00000 00 0000 150</t>
  </si>
  <si>
    <t>Доходы бюджета Партизанского муниципального округа от возврата бюджетными учреждениями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</si>
  <si>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</si>
  <si>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</si>
  <si>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</si>
  <si>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2 19 00000 05 0000 150</t>
  </si>
  <si>
    <t>Возврат прочих остатков субсидий, субвенций и иных межбюджетных трансфертов, имеющих целевое назначение, прошлых лет из бюджета Партизанского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</si>
</sst>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"/>
    <numFmt numFmtId="165" formatCode="dd\.mm\.yyyy"/>
    <numFmt numFmtId="166" formatCode="#,##0.0"/>
  </numFmts>
  <fonts count="24">
    <font>
      <sz val="11"/>
      <name val="Calibri"/>
      <family val="2"/>
      <charset val="1"/>
    </font>
    <font>
      <sz val="10"/>
      <color rgb="FF000000"/>
      <name val="Arial Cyr"/>
      <charset val="1"/>
    </font>
    <font>
      <sz val="11"/>
      <color rgb="FF000000"/>
      <name val="Calibri"/>
      <charset val="1"/>
    </font>
    <font>
      <sz val="8"/>
      <color rgb="FF000000"/>
      <name val="Arial Cyr"/>
      <charset val="1"/>
    </font>
    <font>
      <sz val="9"/>
      <color rgb="FF000000"/>
      <name val="Arial Cyr"/>
      <charset val="1"/>
    </font>
    <font>
      <sz val="8"/>
      <color rgb="FF000000"/>
      <name val="Arial"/>
      <charset val="1"/>
    </font>
    <font>
      <sz val="6"/>
      <color rgb="FF000000"/>
      <name val="Arial Cyr"/>
      <charset val="1"/>
    </font>
    <font>
      <sz val="10"/>
      <color rgb="FF000000"/>
      <name val="Arial"/>
      <charset val="1"/>
    </font>
    <font>
      <b/>
      <sz val="11"/>
      <color rgb="FF000000"/>
      <name val="Arial Cyr"/>
      <charset val="1"/>
    </font>
    <font>
      <b/>
      <sz val="10"/>
      <color rgb="FF000000"/>
      <name val="Arial Cyr"/>
      <charset val="1"/>
    </font>
    <font>
      <sz val="12"/>
      <color rgb="FF000000"/>
      <name val="Times New Roman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DDD9C3"/>
      </patternFill>
    </fill>
    <fill>
      <patternFill patternType="solid">
        <fgColor theme="2" tint="-9.9978637043366805E-2"/>
        <bgColor rgb="FFCBDDF2"/>
      </patternFill>
    </fill>
    <fill>
      <patternFill patternType="solid">
        <fgColor theme="3" tint="0.79989013336588644"/>
        <bgColor rgb="FFCBDDF2"/>
      </patternFill>
    </fill>
    <fill>
      <patternFill patternType="solid">
        <fgColor theme="4" tint="0.59987182226020086"/>
        <bgColor rgb="FFC6D9F1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</borders>
  <cellStyleXfs count="130">
    <xf numFmtId="0" fontId="0" fillId="0" borderId="0"/>
    <xf numFmtId="0" fontId="23" fillId="0" borderId="0"/>
    <xf numFmtId="0" fontId="23" fillId="0" borderId="0"/>
    <xf numFmtId="0" fontId="1" fillId="0" borderId="1">
      <alignment horizontal="left" wrapText="1"/>
    </xf>
    <xf numFmtId="0" fontId="2" fillId="0" borderId="0"/>
    <xf numFmtId="0" fontId="2" fillId="0" borderId="0"/>
    <xf numFmtId="0" fontId="23" fillId="0" borderId="0"/>
    <xf numFmtId="49" fontId="3" fillId="0" borderId="0">
      <alignment wrapText="1"/>
    </xf>
    <xf numFmtId="49" fontId="3" fillId="0" borderId="2">
      <alignment horizontal="left"/>
    </xf>
    <xf numFmtId="0" fontId="3" fillId="0" borderId="3">
      <alignment horizontal="center" vertical="center" shrinkToFit="1"/>
    </xf>
    <xf numFmtId="0" fontId="3" fillId="0" borderId="4">
      <alignment horizontal="center" vertical="center" shrinkToFit="1"/>
    </xf>
    <xf numFmtId="49" fontId="3" fillId="0" borderId="0">
      <alignment horizontal="center"/>
    </xf>
    <xf numFmtId="0" fontId="3" fillId="0" borderId="2">
      <alignment horizontal="center" shrinkToFit="1"/>
    </xf>
    <xf numFmtId="49" fontId="3" fillId="0" borderId="5">
      <alignment horizontal="center" vertical="center"/>
    </xf>
    <xf numFmtId="49" fontId="3" fillId="0" borderId="1">
      <alignment horizontal="center" vertical="center"/>
    </xf>
    <xf numFmtId="49" fontId="3" fillId="0" borderId="2">
      <alignment horizontal="center" vertical="center" shrinkToFit="1"/>
    </xf>
    <xf numFmtId="164" fontId="3" fillId="0" borderId="1">
      <alignment horizontal="right" vertical="center" shrinkToFit="1"/>
    </xf>
    <xf numFmtId="4" fontId="3" fillId="0" borderId="1">
      <alignment horizontal="right" shrinkToFit="1"/>
    </xf>
    <xf numFmtId="49" fontId="4" fillId="0" borderId="0"/>
    <xf numFmtId="49" fontId="1" fillId="0" borderId="2">
      <alignment shrinkToFit="1"/>
    </xf>
    <xf numFmtId="49" fontId="3" fillId="0" borderId="2">
      <alignment horizontal="right"/>
    </xf>
    <xf numFmtId="164" fontId="3" fillId="0" borderId="6">
      <alignment horizontal="right" vertical="center" shrinkToFit="1"/>
    </xf>
    <xf numFmtId="4" fontId="3" fillId="0" borderId="6">
      <alignment horizontal="right" shrinkToFit="1"/>
    </xf>
    <xf numFmtId="0" fontId="5" fillId="0" borderId="6">
      <alignment wrapText="1"/>
    </xf>
    <xf numFmtId="0" fontId="5" fillId="0" borderId="6"/>
    <xf numFmtId="0" fontId="5" fillId="2" borderId="6">
      <alignment wrapText="1"/>
    </xf>
    <xf numFmtId="0" fontId="3" fillId="2" borderId="7">
      <alignment horizontal="left" wrapText="1"/>
    </xf>
    <xf numFmtId="49" fontId="3" fillId="0" borderId="6">
      <alignment horizontal="center" shrinkToFit="1"/>
    </xf>
    <xf numFmtId="49" fontId="3" fillId="0" borderId="1">
      <alignment horizontal="center" vertical="center" shrinkToFit="1"/>
    </xf>
    <xf numFmtId="0" fontId="1" fillId="0" borderId="8">
      <alignment horizontal="left"/>
    </xf>
    <xf numFmtId="0" fontId="1" fillId="0" borderId="0">
      <alignment horizontal="left"/>
    </xf>
    <xf numFmtId="0" fontId="6" fillId="0" borderId="0">
      <alignment horizontal="center"/>
    </xf>
    <xf numFmtId="49" fontId="3" fillId="0" borderId="0">
      <alignment horizontal="left"/>
    </xf>
    <xf numFmtId="0" fontId="5" fillId="0" borderId="0"/>
    <xf numFmtId="0" fontId="1" fillId="0" borderId="2"/>
    <xf numFmtId="0" fontId="1" fillId="0" borderId="8"/>
    <xf numFmtId="0" fontId="1" fillId="0" borderId="9">
      <alignment horizontal="left" wrapText="1"/>
    </xf>
    <xf numFmtId="0" fontId="1" fillId="0" borderId="0">
      <alignment horizontal="left" wrapText="1"/>
    </xf>
    <xf numFmtId="0" fontId="3" fillId="0" borderId="0">
      <alignment horizontal="center" wrapText="1"/>
    </xf>
    <xf numFmtId="0" fontId="6" fillId="0" borderId="8">
      <alignment horizontal="center"/>
    </xf>
    <xf numFmtId="0" fontId="1" fillId="0" borderId="0">
      <alignment horizontal="center"/>
    </xf>
    <xf numFmtId="49" fontId="3" fillId="0" borderId="0">
      <alignment horizontal="center" wrapText="1"/>
    </xf>
    <xf numFmtId="0" fontId="3" fillId="0" borderId="2">
      <alignment horizontal="center" wrapText="1"/>
    </xf>
    <xf numFmtId="0" fontId="2" fillId="0" borderId="2"/>
    <xf numFmtId="0" fontId="1" fillId="0" borderId="9">
      <alignment horizontal="left"/>
    </xf>
    <xf numFmtId="0" fontId="4" fillId="0" borderId="0">
      <alignment horizontal="left"/>
    </xf>
    <xf numFmtId="0" fontId="3" fillId="0" borderId="9"/>
    <xf numFmtId="49" fontId="1" fillId="0" borderId="0"/>
    <xf numFmtId="49" fontId="1" fillId="0" borderId="9"/>
    <xf numFmtId="0" fontId="3" fillId="0" borderId="0">
      <alignment horizontal="center"/>
    </xf>
    <xf numFmtId="0" fontId="1" fillId="0" borderId="1">
      <alignment horizontal="left"/>
    </xf>
    <xf numFmtId="0" fontId="7" fillId="3" borderId="0"/>
    <xf numFmtId="0" fontId="1" fillId="0" borderId="0"/>
    <xf numFmtId="0" fontId="8" fillId="0" borderId="0"/>
    <xf numFmtId="0" fontId="3" fillId="0" borderId="0"/>
    <xf numFmtId="0" fontId="3" fillId="0" borderId="0">
      <alignment horizontal="left"/>
    </xf>
    <xf numFmtId="0" fontId="3" fillId="0" borderId="1">
      <alignment horizontal="center" vertical="top" wrapText="1"/>
    </xf>
    <xf numFmtId="0" fontId="3" fillId="0" borderId="1">
      <alignment horizontal="center" vertical="center"/>
    </xf>
    <xf numFmtId="0" fontId="3" fillId="0" borderId="10">
      <alignment horizontal="left" wrapText="1"/>
    </xf>
    <xf numFmtId="0" fontId="3" fillId="0" borderId="11">
      <alignment horizontal="left" wrapText="1"/>
    </xf>
    <xf numFmtId="0" fontId="3" fillId="0" borderId="12">
      <alignment horizontal="left" wrapText="1" indent="2"/>
    </xf>
    <xf numFmtId="0" fontId="2" fillId="0" borderId="0"/>
    <xf numFmtId="0" fontId="2" fillId="0" borderId="0"/>
    <xf numFmtId="0" fontId="3" fillId="0" borderId="8">
      <alignment horizontal="left"/>
    </xf>
    <xf numFmtId="0" fontId="3" fillId="0" borderId="13">
      <alignment horizontal="center" vertical="center"/>
    </xf>
    <xf numFmtId="49" fontId="3" fillId="0" borderId="3">
      <alignment horizontal="center" wrapText="1"/>
    </xf>
    <xf numFmtId="49" fontId="3" fillId="0" borderId="14">
      <alignment horizontal="center" shrinkToFit="1"/>
    </xf>
    <xf numFmtId="49" fontId="3" fillId="0" borderId="15">
      <alignment horizontal="center" shrinkToFit="1"/>
    </xf>
    <xf numFmtId="0" fontId="9" fillId="0" borderId="0"/>
    <xf numFmtId="49" fontId="3" fillId="0" borderId="5">
      <alignment horizontal="center"/>
    </xf>
    <xf numFmtId="49" fontId="3" fillId="0" borderId="16">
      <alignment horizontal="center"/>
    </xf>
    <xf numFmtId="49" fontId="3" fillId="0" borderId="17">
      <alignment horizontal="center"/>
    </xf>
    <xf numFmtId="49" fontId="3" fillId="0" borderId="0"/>
    <xf numFmtId="0" fontId="3" fillId="0" borderId="2">
      <alignment horizontal="left" wrapText="1"/>
    </xf>
    <xf numFmtId="0" fontId="3" fillId="0" borderId="18">
      <alignment horizontal="left" wrapText="1"/>
    </xf>
    <xf numFmtId="49" fontId="3" fillId="0" borderId="8"/>
    <xf numFmtId="49" fontId="3" fillId="0" borderId="1">
      <alignment horizontal="center" vertical="top" wrapText="1"/>
    </xf>
    <xf numFmtId="49" fontId="3" fillId="0" borderId="13">
      <alignment horizontal="center" vertical="center"/>
    </xf>
    <xf numFmtId="4" fontId="3" fillId="0" borderId="5">
      <alignment horizontal="right" shrinkToFit="1"/>
    </xf>
    <xf numFmtId="4" fontId="3" fillId="0" borderId="16">
      <alignment horizontal="right" shrinkToFit="1"/>
    </xf>
    <xf numFmtId="4" fontId="3" fillId="0" borderId="17">
      <alignment horizontal="right" shrinkToFit="1"/>
    </xf>
    <xf numFmtId="0" fontId="8" fillId="0" borderId="0">
      <alignment horizontal="center"/>
    </xf>
    <xf numFmtId="0" fontId="9" fillId="0" borderId="19"/>
    <xf numFmtId="0" fontId="3" fillId="0" borderId="20">
      <alignment horizontal="right"/>
    </xf>
    <xf numFmtId="49" fontId="3" fillId="0" borderId="20">
      <alignment horizontal="right" vertical="center"/>
    </xf>
    <xf numFmtId="49" fontId="3" fillId="0" borderId="20">
      <alignment horizontal="right"/>
    </xf>
    <xf numFmtId="49" fontId="3" fillId="0" borderId="20"/>
    <xf numFmtId="0" fontId="3" fillId="0" borderId="2">
      <alignment horizontal="center"/>
    </xf>
    <xf numFmtId="0" fontId="3" fillId="0" borderId="13">
      <alignment horizontal="center"/>
    </xf>
    <xf numFmtId="49" fontId="3" fillId="0" borderId="21">
      <alignment horizontal="center"/>
    </xf>
    <xf numFmtId="165" fontId="3" fillId="0" borderId="22">
      <alignment horizontal="center"/>
    </xf>
    <xf numFmtId="49" fontId="3" fillId="0" borderId="22">
      <alignment horizontal="center" vertical="center"/>
    </xf>
    <xf numFmtId="49" fontId="3" fillId="0" borderId="22">
      <alignment horizontal="center"/>
    </xf>
    <xf numFmtId="49" fontId="3" fillId="0" borderId="23">
      <alignment horizontal="center"/>
    </xf>
    <xf numFmtId="0" fontId="8" fillId="0" borderId="2">
      <alignment horizontal="center"/>
    </xf>
    <xf numFmtId="0" fontId="10" fillId="0" borderId="0">
      <alignment horizontal="right"/>
    </xf>
    <xf numFmtId="0" fontId="10" fillId="0" borderId="24">
      <alignment horizontal="right"/>
    </xf>
    <xf numFmtId="0" fontId="10" fillId="0" borderId="25">
      <alignment horizontal="right"/>
    </xf>
    <xf numFmtId="0" fontId="1" fillId="0" borderId="26"/>
    <xf numFmtId="0" fontId="1" fillId="0" borderId="24"/>
    <xf numFmtId="0" fontId="3" fillId="0" borderId="7">
      <alignment horizontal="left" wrapText="1"/>
    </xf>
    <xf numFmtId="0" fontId="3" fillId="0" borderId="6">
      <alignment horizontal="left" wrapText="1"/>
    </xf>
    <xf numFmtId="0" fontId="2" fillId="0" borderId="8"/>
    <xf numFmtId="0" fontId="3" fillId="0" borderId="3">
      <alignment horizontal="center" shrinkToFit="1"/>
    </xf>
    <xf numFmtId="0" fontId="3" fillId="0" borderId="14">
      <alignment horizontal="center" shrinkToFit="1"/>
    </xf>
    <xf numFmtId="49" fontId="3" fillId="0" borderId="15">
      <alignment horizontal="center" wrapText="1"/>
    </xf>
    <xf numFmtId="49" fontId="3" fillId="0" borderId="27">
      <alignment horizontal="center" shrinkToFit="1"/>
    </xf>
    <xf numFmtId="0" fontId="2" fillId="0" borderId="9"/>
    <xf numFmtId="0" fontId="3" fillId="0" borderId="13">
      <alignment horizontal="center" vertical="center" shrinkToFit="1"/>
    </xf>
    <xf numFmtId="49" fontId="3" fillId="0" borderId="17">
      <alignment horizontal="center" wrapText="1"/>
    </xf>
    <xf numFmtId="49" fontId="3" fillId="0" borderId="28">
      <alignment horizontal="center"/>
    </xf>
    <xf numFmtId="49" fontId="3" fillId="0" borderId="13">
      <alignment horizontal="center" vertical="center" shrinkToFit="1"/>
    </xf>
    <xf numFmtId="164" fontId="3" fillId="0" borderId="16">
      <alignment horizontal="right" shrinkToFit="1"/>
    </xf>
    <xf numFmtId="4" fontId="3" fillId="0" borderId="17">
      <alignment horizontal="right" wrapText="1"/>
    </xf>
    <xf numFmtId="4" fontId="3" fillId="0" borderId="28">
      <alignment horizontal="right" shrinkToFit="1"/>
    </xf>
    <xf numFmtId="49" fontId="3" fillId="0" borderId="0">
      <alignment horizontal="right"/>
    </xf>
    <xf numFmtId="4" fontId="3" fillId="0" borderId="29">
      <alignment horizontal="right" shrinkToFit="1"/>
    </xf>
    <xf numFmtId="164" fontId="3" fillId="0" borderId="30">
      <alignment horizontal="right" shrinkToFit="1"/>
    </xf>
    <xf numFmtId="4" fontId="3" fillId="0" borderId="12">
      <alignment horizontal="right" wrapText="1"/>
    </xf>
    <xf numFmtId="49" fontId="3" fillId="0" borderId="31">
      <alignment horizontal="center"/>
    </xf>
    <xf numFmtId="0" fontId="8" fillId="0" borderId="24">
      <alignment horizontal="center"/>
    </xf>
    <xf numFmtId="49" fontId="1" fillId="0" borderId="24"/>
    <xf numFmtId="49" fontId="1" fillId="0" borderId="25"/>
    <xf numFmtId="0" fontId="1" fillId="0" borderId="25">
      <alignment wrapText="1"/>
    </xf>
    <xf numFmtId="0" fontId="1" fillId="0" borderId="25"/>
    <xf numFmtId="0" fontId="3" fillId="0" borderId="0">
      <alignment wrapText="1"/>
    </xf>
    <xf numFmtId="0" fontId="3" fillId="0" borderId="2">
      <alignment horizontal="left"/>
    </xf>
    <xf numFmtId="0" fontId="3" fillId="0" borderId="10">
      <alignment horizontal="left" wrapText="1" indent="2"/>
    </xf>
    <xf numFmtId="0" fontId="3" fillId="0" borderId="32">
      <alignment horizontal="left" wrapText="1"/>
    </xf>
    <xf numFmtId="0" fontId="3" fillId="0" borderId="11">
      <alignment horizontal="left" wrapText="1" indent="2"/>
    </xf>
  </cellStyleXfs>
  <cellXfs count="91">
    <xf numFmtId="0" fontId="0" fillId="0" borderId="0" xfId="0"/>
    <xf numFmtId="0" fontId="16" fillId="0" borderId="1" xfId="0" applyFont="1" applyBorder="1" applyAlignment="1" applyProtection="1">
      <alignment horizontal="center" vertical="top" wrapText="1"/>
      <protection locked="0"/>
    </xf>
    <xf numFmtId="49" fontId="14" fillId="0" borderId="1" xfId="76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top" wrapText="1"/>
    </xf>
    <xf numFmtId="0" fontId="14" fillId="0" borderId="1" xfId="56" applyFont="1" applyBorder="1" applyAlignment="1" applyProtection="1">
      <alignment horizontal="center" vertical="top" wrapText="1"/>
    </xf>
    <xf numFmtId="0" fontId="11" fillId="0" borderId="0" xfId="55" applyFont="1" applyBorder="1" applyAlignment="1" applyProtection="1">
      <alignment horizontal="center" vertical="top" wrapText="1"/>
    </xf>
    <xf numFmtId="0" fontId="0" fillId="0" borderId="0" xfId="0" applyAlignment="1" applyProtection="1">
      <protection locked="0"/>
    </xf>
    <xf numFmtId="0" fontId="1" fillId="0" borderId="0" xfId="52" applyFont="1" applyBorder="1" applyAlignment="1" applyProtection="1"/>
    <xf numFmtId="0" fontId="8" fillId="0" borderId="0" xfId="94" applyFont="1" applyBorder="1" applyAlignment="1" applyProtection="1">
      <alignment horizontal="center"/>
    </xf>
    <xf numFmtId="0" fontId="0" fillId="0" borderId="0" xfId="0" applyBorder="1" applyAlignment="1" applyProtection="1">
      <protection locked="0"/>
    </xf>
    <xf numFmtId="0" fontId="12" fillId="0" borderId="0" xfId="94" applyFont="1" applyBorder="1" applyAlignment="1" applyProtection="1">
      <alignment horizontal="right"/>
    </xf>
    <xf numFmtId="0" fontId="13" fillId="0" borderId="0" xfId="94" applyFont="1" applyBorder="1" applyAlignment="1" applyProtection="1">
      <alignment horizontal="right"/>
    </xf>
    <xf numFmtId="0" fontId="14" fillId="0" borderId="8" xfId="98" applyFont="1" applyBorder="1" applyAlignment="1" applyProtection="1"/>
    <xf numFmtId="0" fontId="14" fillId="0" borderId="0" xfId="99" applyFont="1" applyBorder="1" applyAlignment="1" applyProtection="1"/>
    <xf numFmtId="0" fontId="12" fillId="0" borderId="1" xfId="57" applyFont="1" applyBorder="1" applyAlignment="1" applyProtection="1">
      <alignment horizontal="center" vertical="center"/>
    </xf>
    <xf numFmtId="0" fontId="12" fillId="0" borderId="1" xfId="64" applyFont="1" applyBorder="1" applyAlignment="1" applyProtection="1">
      <alignment horizontal="center" vertical="center"/>
    </xf>
    <xf numFmtId="49" fontId="12" fillId="0" borderId="1" xfId="77" applyFont="1" applyBorder="1" applyAlignment="1" applyProtection="1">
      <alignment horizontal="center" vertical="center"/>
    </xf>
    <xf numFmtId="0" fontId="12" fillId="0" borderId="1" xfId="99" applyFont="1" applyBorder="1" applyAlignment="1" applyProtection="1"/>
    <xf numFmtId="0" fontId="17" fillId="0" borderId="1" xfId="0" applyFont="1" applyBorder="1" applyAlignment="1" applyProtection="1">
      <alignment horizontal="center"/>
      <protection locked="0"/>
    </xf>
    <xf numFmtId="0" fontId="12" fillId="4" borderId="1" xfId="58" applyFont="1" applyFill="1" applyBorder="1" applyAlignment="1" applyProtection="1">
      <alignment horizontal="justify" vertical="top" wrapText="1"/>
    </xf>
    <xf numFmtId="49" fontId="12" fillId="4" borderId="1" xfId="69" applyFont="1" applyFill="1" applyBorder="1" applyAlignment="1" applyProtection="1">
      <alignment horizontal="center"/>
    </xf>
    <xf numFmtId="4" fontId="12" fillId="4" borderId="1" xfId="78" applyFont="1" applyFill="1" applyBorder="1" applyAlignment="1" applyProtection="1">
      <alignment horizontal="right" shrinkToFit="1"/>
    </xf>
    <xf numFmtId="166" fontId="12" fillId="4" borderId="1" xfId="78" applyNumberFormat="1" applyFont="1" applyFill="1" applyBorder="1" applyAlignment="1" applyProtection="1">
      <alignment horizontal="right" shrinkToFit="1"/>
    </xf>
    <xf numFmtId="166" fontId="12" fillId="4" borderId="1" xfId="99" applyNumberFormat="1" applyFont="1" applyFill="1" applyBorder="1" applyAlignment="1" applyProtection="1"/>
    <xf numFmtId="166" fontId="17" fillId="4" borderId="1" xfId="0" applyNumberFormat="1" applyFont="1" applyFill="1" applyBorder="1" applyAlignment="1" applyProtection="1">
      <protection locked="0"/>
    </xf>
    <xf numFmtId="0" fontId="17" fillId="4" borderId="1" xfId="0" applyFont="1" applyFill="1" applyBorder="1" applyAlignment="1" applyProtection="1">
      <protection locked="0"/>
    </xf>
    <xf numFmtId="0" fontId="12" fillId="0" borderId="1" xfId="59" applyFont="1" applyBorder="1" applyAlignment="1" applyProtection="1">
      <alignment horizontal="justify" vertical="top" wrapText="1"/>
    </xf>
    <xf numFmtId="49" fontId="12" fillId="0" borderId="1" xfId="70" applyFont="1" applyBorder="1" applyAlignment="1" applyProtection="1">
      <alignment horizontal="center"/>
    </xf>
    <xf numFmtId="4" fontId="12" fillId="0" borderId="1" xfId="70" applyNumberFormat="1" applyFont="1" applyBorder="1" applyAlignment="1" applyProtection="1">
      <alignment horizontal="center"/>
    </xf>
    <xf numFmtId="4" fontId="12" fillId="0" borderId="1" xfId="79" applyFont="1" applyBorder="1" applyAlignment="1" applyProtection="1">
      <alignment horizontal="right" shrinkToFit="1"/>
    </xf>
    <xf numFmtId="166" fontId="12" fillId="0" borderId="1" xfId="78" applyNumberFormat="1" applyFont="1" applyBorder="1" applyAlignment="1" applyProtection="1">
      <alignment horizontal="right" shrinkToFit="1"/>
    </xf>
    <xf numFmtId="166" fontId="12" fillId="0" borderId="1" xfId="99" applyNumberFormat="1" applyFont="1" applyBorder="1" applyAlignment="1" applyProtection="1"/>
    <xf numFmtId="166" fontId="17" fillId="0" borderId="1" xfId="0" applyNumberFormat="1" applyFont="1" applyBorder="1" applyAlignment="1" applyProtection="1">
      <protection locked="0"/>
    </xf>
    <xf numFmtId="0" fontId="17" fillId="0" borderId="1" xfId="0" applyFont="1" applyBorder="1" applyAlignment="1" applyProtection="1">
      <protection locked="0"/>
    </xf>
    <xf numFmtId="0" fontId="12" fillId="5" borderId="1" xfId="60" applyFont="1" applyFill="1" applyBorder="1" applyAlignment="1" applyProtection="1">
      <alignment horizontal="justify" vertical="top" wrapText="1"/>
    </xf>
    <xf numFmtId="49" fontId="12" fillId="5" borderId="1" xfId="71" applyFont="1" applyFill="1" applyBorder="1" applyAlignment="1" applyProtection="1">
      <alignment horizontal="center"/>
    </xf>
    <xf numFmtId="4" fontId="12" fillId="5" borderId="1" xfId="71" applyNumberFormat="1" applyFont="1" applyFill="1" applyBorder="1" applyAlignment="1" applyProtection="1">
      <alignment horizontal="right"/>
    </xf>
    <xf numFmtId="166" fontId="12" fillId="5" borderId="1" xfId="78" applyNumberFormat="1" applyFont="1" applyFill="1" applyBorder="1" applyAlignment="1" applyProtection="1">
      <alignment horizontal="right" shrinkToFit="1"/>
    </xf>
    <xf numFmtId="166" fontId="12" fillId="5" borderId="1" xfId="99" applyNumberFormat="1" applyFont="1" applyFill="1" applyBorder="1" applyAlignment="1" applyProtection="1"/>
    <xf numFmtId="166" fontId="17" fillId="5" borderId="1" xfId="0" applyNumberFormat="1" applyFont="1" applyFill="1" applyBorder="1" applyAlignment="1" applyProtection="1"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4" fontId="12" fillId="5" borderId="1" xfId="80" applyFont="1" applyFill="1" applyBorder="1" applyAlignment="1" applyProtection="1">
      <alignment horizontal="right" shrinkToFit="1"/>
    </xf>
    <xf numFmtId="0" fontId="12" fillId="0" borderId="1" xfId="60" applyFont="1" applyBorder="1" applyAlignment="1" applyProtection="1">
      <alignment horizontal="justify" vertical="top" wrapText="1"/>
    </xf>
    <xf numFmtId="49" fontId="12" fillId="0" borderId="1" xfId="71" applyFont="1" applyBorder="1" applyAlignment="1" applyProtection="1">
      <alignment horizontal="center"/>
    </xf>
    <xf numFmtId="4" fontId="12" fillId="0" borderId="1" xfId="71" applyNumberFormat="1" applyFont="1" applyBorder="1" applyAlignment="1" applyProtection="1">
      <alignment horizontal="right"/>
    </xf>
    <xf numFmtId="4" fontId="12" fillId="0" borderId="1" xfId="80" applyFont="1" applyBorder="1" applyAlignment="1" applyProtection="1">
      <alignment horizontal="right" shrinkToFit="1"/>
    </xf>
    <xf numFmtId="0" fontId="17" fillId="0" borderId="16" xfId="0" applyFont="1" applyBorder="1" applyAlignment="1" applyProtection="1">
      <alignment horizontal="justify" vertical="top" wrapText="1"/>
    </xf>
    <xf numFmtId="0" fontId="12" fillId="5" borderId="1" xfId="99" applyFont="1" applyFill="1" applyBorder="1" applyAlignment="1" applyProtection="1"/>
    <xf numFmtId="0" fontId="19" fillId="0" borderId="1" xfId="0" applyFont="1" applyBorder="1" applyAlignment="1" applyProtection="1">
      <alignment horizontal="justify" vertical="top" wrapText="1"/>
    </xf>
    <xf numFmtId="0" fontId="19" fillId="0" borderId="0" xfId="0" applyFont="1" applyBorder="1" applyAlignment="1" applyProtection="1">
      <alignment vertical="top" wrapText="1"/>
    </xf>
    <xf numFmtId="166" fontId="18" fillId="5" borderId="1" xfId="0" applyNumberFormat="1" applyFont="1" applyFill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justify" vertical="top" wrapText="1"/>
    </xf>
    <xf numFmtId="0" fontId="17" fillId="0" borderId="1" xfId="0" applyFont="1" applyBorder="1" applyAlignment="1" applyProtection="1">
      <alignment horizontal="justify" vertical="top" wrapText="1"/>
      <protection locked="0"/>
    </xf>
    <xf numFmtId="0" fontId="19" fillId="0" borderId="1" xfId="0" applyFont="1" applyBorder="1" applyAlignment="1" applyProtection="1">
      <alignment horizontal="justify" vertical="top"/>
    </xf>
    <xf numFmtId="0" fontId="17" fillId="0" borderId="1" xfId="0" applyFont="1" applyBorder="1" applyAlignment="1" applyProtection="1">
      <alignment horizontal="justify" wrapText="1"/>
    </xf>
    <xf numFmtId="0" fontId="17" fillId="5" borderId="1" xfId="0" applyFont="1" applyFill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justify" wrapText="1"/>
      <protection locked="0"/>
    </xf>
    <xf numFmtId="0" fontId="19" fillId="0" borderId="1" xfId="0" applyFont="1" applyBorder="1" applyAlignment="1" applyProtection="1">
      <alignment horizontal="justify"/>
    </xf>
    <xf numFmtId="4" fontId="12" fillId="5" borderId="1" xfId="80" applyFont="1" applyFill="1" applyBorder="1" applyAlignment="1" applyProtection="1">
      <alignment horizontal="center" shrinkToFit="1"/>
    </xf>
    <xf numFmtId="4" fontId="12" fillId="0" borderId="1" xfId="80" applyFont="1" applyBorder="1" applyAlignment="1" applyProtection="1">
      <alignment horizontal="center" shrinkToFit="1"/>
    </xf>
    <xf numFmtId="0" fontId="20" fillId="0" borderId="1" xfId="61" applyFont="1" applyBorder="1" applyAlignment="1" applyProtection="1">
      <alignment horizontal="justify" vertical="top" wrapText="1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4" fontId="12" fillId="0" borderId="1" xfId="71" applyNumberFormat="1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justify"/>
    </xf>
    <xf numFmtId="0" fontId="19" fillId="0" borderId="0" xfId="0" applyFont="1" applyAlignment="1" applyProtection="1">
      <alignment horizontal="justify"/>
    </xf>
    <xf numFmtId="0" fontId="17" fillId="0" borderId="1" xfId="0" applyFont="1" applyBorder="1" applyAlignment="1" applyProtection="1">
      <alignment horizontal="justify" vertical="top"/>
    </xf>
    <xf numFmtId="0" fontId="17" fillId="0" borderId="17" xfId="0" applyFont="1" applyBorder="1" applyAlignment="1" applyProtection="1">
      <alignment horizontal="justify" vertical="top"/>
    </xf>
    <xf numFmtId="0" fontId="12" fillId="6" borderId="1" xfId="60" applyFont="1" applyFill="1" applyBorder="1" applyAlignment="1" applyProtection="1">
      <alignment horizontal="justify" vertical="top" wrapText="1"/>
    </xf>
    <xf numFmtId="49" fontId="12" fillId="6" borderId="1" xfId="71" applyFont="1" applyFill="1" applyBorder="1" applyAlignment="1" applyProtection="1">
      <alignment horizontal="center"/>
    </xf>
    <xf numFmtId="4" fontId="12" fillId="6" borderId="1" xfId="80" applyFont="1" applyFill="1" applyBorder="1" applyAlignment="1" applyProtection="1">
      <alignment horizontal="right" shrinkToFit="1"/>
    </xf>
    <xf numFmtId="166" fontId="12" fillId="6" borderId="1" xfId="78" applyNumberFormat="1" applyFont="1" applyFill="1" applyBorder="1" applyAlignment="1" applyProtection="1">
      <alignment horizontal="right" shrinkToFit="1"/>
    </xf>
    <xf numFmtId="0" fontId="12" fillId="6" borderId="1" xfId="99" applyFont="1" applyFill="1" applyBorder="1" applyAlignment="1" applyProtection="1"/>
    <xf numFmtId="166" fontId="17" fillId="6" borderId="1" xfId="0" applyNumberFormat="1" applyFont="1" applyFill="1" applyBorder="1" applyAlignment="1" applyProtection="1">
      <protection locked="0"/>
    </xf>
    <xf numFmtId="0" fontId="20" fillId="0" borderId="1" xfId="0" applyFont="1" applyBorder="1" applyAlignment="1" applyProtection="1">
      <alignment horizontal="justify" vertical="top"/>
    </xf>
    <xf numFmtId="4" fontId="12" fillId="6" borderId="1" xfId="71" applyNumberFormat="1" applyFont="1" applyFill="1" applyBorder="1" applyAlignment="1" applyProtection="1">
      <alignment horizontal="right"/>
    </xf>
    <xf numFmtId="4" fontId="12" fillId="5" borderId="1" xfId="80" applyFont="1" applyFill="1" applyBorder="1" applyAlignment="1" applyProtection="1">
      <alignment shrinkToFit="1"/>
    </xf>
    <xf numFmtId="4" fontId="12" fillId="0" borderId="1" xfId="80" applyFont="1" applyBorder="1" applyAlignment="1" applyProtection="1">
      <alignment shrinkToFit="1"/>
    </xf>
    <xf numFmtId="0" fontId="21" fillId="0" borderId="1" xfId="0" applyFont="1" applyBorder="1" applyAlignment="1" applyProtection="1">
      <alignment horizontal="justify" wrapText="1"/>
      <protection locked="0"/>
    </xf>
    <xf numFmtId="4" fontId="12" fillId="5" borderId="1" xfId="71" applyNumberFormat="1" applyFont="1" applyFill="1" applyBorder="1" applyAlignment="1" applyProtection="1"/>
    <xf numFmtId="0" fontId="17" fillId="0" borderId="1" xfId="0" applyFont="1" applyBorder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justify" vertical="top" wrapText="1"/>
    </xf>
    <xf numFmtId="4" fontId="22" fillId="2" borderId="1" xfId="0" applyNumberFormat="1" applyFont="1" applyFill="1" applyBorder="1" applyAlignment="1" applyProtection="1">
      <alignment horizontal="right" shrinkToFit="1"/>
    </xf>
    <xf numFmtId="4" fontId="12" fillId="5" borderId="1" xfId="71" applyNumberFormat="1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justify" vertical="top" wrapText="1"/>
    </xf>
    <xf numFmtId="0" fontId="22" fillId="2" borderId="1" xfId="0" applyFont="1" applyFill="1" applyBorder="1" applyAlignment="1" applyProtection="1">
      <alignment horizontal="justify" vertical="top" wrapText="1"/>
    </xf>
    <xf numFmtId="0" fontId="21" fillId="0" borderId="1" xfId="0" applyFont="1" applyBorder="1" applyAlignment="1" applyProtection="1">
      <alignment horizontal="justify" vertical="top" wrapText="1"/>
      <protection locked="0"/>
    </xf>
    <xf numFmtId="0" fontId="12" fillId="0" borderId="1" xfId="60" applyFont="1" applyBorder="1" applyAlignment="1" applyProtection="1">
      <alignment horizontal="justify" wrapText="1"/>
    </xf>
    <xf numFmtId="0" fontId="2" fillId="0" borderId="0" xfId="61" applyFont="1" applyBorder="1" applyAlignment="1" applyProtection="1"/>
    <xf numFmtId="0" fontId="2" fillId="0" borderId="0" xfId="6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BDD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mpd="sng" algn="ctr">
          <a:prstDash val="solid"/>
        </a:ln>
        <a:ln w="25400" cmpd="sng" algn="ctr">
          <a:prstDash val="solid"/>
        </a:ln>
        <a:ln w="38100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5"/>
  <sheetViews>
    <sheetView tabSelected="1" topLeftCell="A4" zoomScaleNormal="100" workbookViewId="0">
      <selection activeCell="I29" sqref="I29"/>
    </sheetView>
  </sheetViews>
  <sheetFormatPr defaultColWidth="8.5703125" defaultRowHeight="15"/>
  <cols>
    <col min="1" max="1" width="50.7109375" style="6" customWidth="1"/>
    <col min="2" max="2" width="23.140625" style="6" customWidth="1"/>
    <col min="3" max="3" width="19.5703125" style="6" customWidth="1"/>
    <col min="4" max="4" width="18" style="6" customWidth="1"/>
    <col min="5" max="5" width="17.28515625" style="6" customWidth="1"/>
    <col min="6" max="6" width="17.42578125" style="6" customWidth="1"/>
    <col min="7" max="7" width="8.5703125" style="6" hidden="1"/>
    <col min="8" max="8" width="16.7109375" style="6" customWidth="1"/>
    <col min="9" max="9" width="32.42578125" style="6" customWidth="1"/>
    <col min="10" max="10" width="29.85546875" style="6" customWidth="1"/>
    <col min="11" max="12" width="8.5703125" style="6"/>
    <col min="13" max="13" width="23.42578125" style="6" customWidth="1"/>
    <col min="14" max="16384" width="8.5703125" style="6"/>
  </cols>
  <sheetData>
    <row r="1" spans="1:15" ht="12" customHeight="1">
      <c r="A1" s="7"/>
      <c r="B1" s="7"/>
      <c r="C1" s="7"/>
      <c r="D1" s="7"/>
      <c r="E1" s="7"/>
      <c r="F1" s="7"/>
      <c r="G1" s="7"/>
    </row>
    <row r="2" spans="1:15" ht="12" customHeight="1">
      <c r="A2" s="5" t="s">
        <v>0</v>
      </c>
      <c r="B2" s="5"/>
      <c r="C2" s="5"/>
      <c r="D2" s="5"/>
      <c r="E2" s="5"/>
      <c r="F2" s="5"/>
      <c r="G2" s="7"/>
    </row>
    <row r="3" spans="1:15" ht="30.75" customHeight="1">
      <c r="A3" s="5"/>
      <c r="B3" s="5"/>
      <c r="C3" s="5"/>
      <c r="D3" s="5"/>
      <c r="E3" s="5"/>
      <c r="F3" s="5"/>
      <c r="G3" s="7"/>
    </row>
    <row r="4" spans="1:15" ht="13.5" customHeight="1">
      <c r="G4" s="8"/>
      <c r="H4" s="9"/>
      <c r="I4" s="10" t="s">
        <v>1</v>
      </c>
      <c r="J4" s="10"/>
      <c r="K4" s="11"/>
      <c r="L4" s="11"/>
      <c r="M4" s="11"/>
      <c r="N4" s="11"/>
      <c r="O4" s="11"/>
    </row>
    <row r="5" spans="1:15" ht="12.75" customHeight="1">
      <c r="A5" s="4" t="s">
        <v>2</v>
      </c>
      <c r="B5" s="4" t="s">
        <v>3</v>
      </c>
      <c r="C5" s="3" t="s">
        <v>4</v>
      </c>
      <c r="D5" s="2" t="s">
        <v>5</v>
      </c>
      <c r="E5" s="2" t="s">
        <v>6</v>
      </c>
      <c r="F5" s="4" t="s">
        <v>7</v>
      </c>
      <c r="G5" s="12"/>
      <c r="H5" s="1" t="s">
        <v>8</v>
      </c>
      <c r="I5" s="1" t="s">
        <v>9</v>
      </c>
      <c r="J5" s="1" t="s">
        <v>10</v>
      </c>
    </row>
    <row r="6" spans="1:15" ht="12" customHeight="1">
      <c r="A6" s="4"/>
      <c r="B6" s="4"/>
      <c r="C6" s="3"/>
      <c r="D6" s="2"/>
      <c r="E6" s="2"/>
      <c r="F6" s="4"/>
      <c r="G6" s="13"/>
      <c r="H6" s="1"/>
      <c r="I6" s="1"/>
      <c r="J6" s="1"/>
    </row>
    <row r="7" spans="1:15" ht="72.75" customHeight="1">
      <c r="A7" s="4"/>
      <c r="B7" s="4"/>
      <c r="C7" s="3"/>
      <c r="D7" s="2"/>
      <c r="E7" s="2"/>
      <c r="F7" s="4"/>
      <c r="G7" s="13"/>
      <c r="H7" s="1"/>
      <c r="I7" s="1"/>
      <c r="J7" s="1"/>
    </row>
    <row r="8" spans="1:15" ht="14.25" customHeight="1">
      <c r="A8" s="14">
        <v>1</v>
      </c>
      <c r="B8" s="15">
        <v>2</v>
      </c>
      <c r="C8" s="15">
        <v>3</v>
      </c>
      <c r="D8" s="16" t="s">
        <v>11</v>
      </c>
      <c r="E8" s="16" t="s">
        <v>12</v>
      </c>
      <c r="F8" s="16" t="s">
        <v>13</v>
      </c>
      <c r="G8" s="17"/>
      <c r="H8" s="18">
        <v>7</v>
      </c>
      <c r="I8" s="18">
        <v>8</v>
      </c>
      <c r="J8" s="18">
        <v>9</v>
      </c>
    </row>
    <row r="9" spans="1:15" ht="17.25" customHeight="1">
      <c r="A9" s="19" t="s">
        <v>14</v>
      </c>
      <c r="B9" s="20"/>
      <c r="C9" s="21">
        <f>C11+C54</f>
        <v>1721573791.8600001</v>
      </c>
      <c r="D9" s="21">
        <f>D11+D54</f>
        <v>2060852992.6500001</v>
      </c>
      <c r="E9" s="21">
        <f>E11+E54</f>
        <v>2083194211.78</v>
      </c>
      <c r="F9" s="22">
        <f>E9/C9*100</f>
        <v>121.00522333865823</v>
      </c>
      <c r="G9" s="23"/>
      <c r="H9" s="24">
        <f>E9/D9*100</f>
        <v>101.08407631255987</v>
      </c>
      <c r="I9" s="25"/>
      <c r="J9" s="25"/>
    </row>
    <row r="10" spans="1:15" ht="15" customHeight="1">
      <c r="A10" s="26" t="s">
        <v>15</v>
      </c>
      <c r="B10" s="27"/>
      <c r="C10" s="28"/>
      <c r="D10" s="29"/>
      <c r="E10" s="29"/>
      <c r="F10" s="30"/>
      <c r="G10" s="31"/>
      <c r="H10" s="32"/>
      <c r="I10" s="33"/>
      <c r="J10" s="33"/>
    </row>
    <row r="11" spans="1:15">
      <c r="A11" s="34" t="s">
        <v>16</v>
      </c>
      <c r="B11" s="35" t="s">
        <v>17</v>
      </c>
      <c r="C11" s="36">
        <f>C12+C14+C16+C21+C24+C27+C36+C38+C43+C45+C51</f>
        <v>696432842</v>
      </c>
      <c r="D11" s="36">
        <f>D12+D14+D16+D21+D24+D27+D36+D38+D43+D45+D51</f>
        <v>806040842</v>
      </c>
      <c r="E11" s="36">
        <f>E12+E14+E16+E21+E24+E27+E36+E38+E43+E45+E51</f>
        <v>843729659.01999998</v>
      </c>
      <c r="F11" s="37">
        <f t="shared" ref="F11:F17" si="0">E11/C11*100</f>
        <v>121.15018249239888</v>
      </c>
      <c r="G11" s="38"/>
      <c r="H11" s="39">
        <f t="shared" ref="H11:H17" si="1">E11/D11*100</f>
        <v>104.67579495432069</v>
      </c>
      <c r="I11" s="40" t="s">
        <v>18</v>
      </c>
      <c r="J11" s="40" t="s">
        <v>18</v>
      </c>
    </row>
    <row r="12" spans="1:15">
      <c r="A12" s="34" t="s">
        <v>19</v>
      </c>
      <c r="B12" s="35" t="s">
        <v>20</v>
      </c>
      <c r="C12" s="36">
        <f>C13</f>
        <v>551105842</v>
      </c>
      <c r="D12" s="41">
        <v>591105842</v>
      </c>
      <c r="E12" s="41">
        <v>594730536.80999994</v>
      </c>
      <c r="F12" s="37">
        <f t="shared" si="0"/>
        <v>107.91584691820412</v>
      </c>
      <c r="G12" s="38"/>
      <c r="H12" s="39">
        <f t="shared" si="1"/>
        <v>100.61320571587244</v>
      </c>
      <c r="I12" s="40" t="s">
        <v>18</v>
      </c>
      <c r="J12" s="40" t="s">
        <v>18</v>
      </c>
    </row>
    <row r="13" spans="1:15" ht="169.35" customHeight="1">
      <c r="A13" s="42" t="s">
        <v>21</v>
      </c>
      <c r="B13" s="43" t="s">
        <v>22</v>
      </c>
      <c r="C13" s="44">
        <v>551105842</v>
      </c>
      <c r="D13" s="45">
        <v>591105842</v>
      </c>
      <c r="E13" s="45">
        <v>594730536.80999994</v>
      </c>
      <c r="F13" s="30">
        <f t="shared" si="0"/>
        <v>107.91584691820412</v>
      </c>
      <c r="G13" s="31"/>
      <c r="H13" s="32">
        <f t="shared" si="1"/>
        <v>100.61320571587244</v>
      </c>
      <c r="I13" s="46" t="s">
        <v>23</v>
      </c>
      <c r="J13" s="46"/>
    </row>
    <row r="14" spans="1:15" ht="45">
      <c r="A14" s="34" t="s">
        <v>24</v>
      </c>
      <c r="B14" s="35" t="s">
        <v>25</v>
      </c>
      <c r="C14" s="41">
        <f>C15</f>
        <v>32400000</v>
      </c>
      <c r="D14" s="41">
        <f>D15</f>
        <v>37818000</v>
      </c>
      <c r="E14" s="41">
        <f>E15</f>
        <v>37862034.399999999</v>
      </c>
      <c r="F14" s="37">
        <f t="shared" si="0"/>
        <v>116.85813086419752</v>
      </c>
      <c r="G14" s="47"/>
      <c r="H14" s="39">
        <f t="shared" si="1"/>
        <v>100.11643767518112</v>
      </c>
      <c r="I14" s="40" t="s">
        <v>18</v>
      </c>
      <c r="J14" s="40" t="s">
        <v>18</v>
      </c>
    </row>
    <row r="15" spans="1:15" ht="120.95" customHeight="1">
      <c r="A15" s="42" t="s">
        <v>26</v>
      </c>
      <c r="B15" s="43" t="s">
        <v>27</v>
      </c>
      <c r="C15" s="45">
        <v>32400000</v>
      </c>
      <c r="D15" s="45">
        <v>37818000</v>
      </c>
      <c r="E15" s="45">
        <v>37862034.399999999</v>
      </c>
      <c r="F15" s="30">
        <f t="shared" si="0"/>
        <v>116.85813086419752</v>
      </c>
      <c r="G15" s="17"/>
      <c r="H15" s="32">
        <f t="shared" si="1"/>
        <v>100.11643767518112</v>
      </c>
      <c r="I15" s="48" t="s">
        <v>28</v>
      </c>
      <c r="J15" s="48"/>
      <c r="M15" s="49"/>
    </row>
    <row r="16" spans="1:15" ht="26.25" customHeight="1">
      <c r="A16" s="34" t="s">
        <v>29</v>
      </c>
      <c r="B16" s="35" t="s">
        <v>30</v>
      </c>
      <c r="C16" s="36">
        <f>C17+C18+C19+C20</f>
        <v>10726000</v>
      </c>
      <c r="D16" s="36">
        <f>D17+D18+D19+D20</f>
        <v>13566000</v>
      </c>
      <c r="E16" s="36">
        <f>E17+E18+E19+E20</f>
        <v>14039259.460000001</v>
      </c>
      <c r="F16" s="37">
        <f t="shared" si="0"/>
        <v>130.88998191310836</v>
      </c>
      <c r="G16" s="47"/>
      <c r="H16" s="39">
        <f t="shared" si="1"/>
        <v>103.48857039657969</v>
      </c>
      <c r="I16" s="50" t="s">
        <v>18</v>
      </c>
      <c r="J16" s="40" t="s">
        <v>18</v>
      </c>
    </row>
    <row r="17" spans="1:10" ht="77.650000000000006" customHeight="1">
      <c r="A17" s="42" t="s">
        <v>31</v>
      </c>
      <c r="B17" s="43" t="s">
        <v>32</v>
      </c>
      <c r="C17" s="44">
        <v>1526000</v>
      </c>
      <c r="D17" s="44">
        <v>1526000</v>
      </c>
      <c r="E17" s="44">
        <v>1872732.43</v>
      </c>
      <c r="F17" s="30">
        <f t="shared" si="0"/>
        <v>122.72165334207077</v>
      </c>
      <c r="G17" s="17"/>
      <c r="H17" s="32">
        <f t="shared" si="1"/>
        <v>122.72165334207077</v>
      </c>
      <c r="I17" s="51" t="s">
        <v>33</v>
      </c>
      <c r="J17" s="51" t="s">
        <v>33</v>
      </c>
    </row>
    <row r="18" spans="1:10" ht="58.9" customHeight="1">
      <c r="A18" s="42" t="s">
        <v>34</v>
      </c>
      <c r="B18" s="43" t="s">
        <v>35</v>
      </c>
      <c r="C18" s="45">
        <v>0</v>
      </c>
      <c r="D18" s="45">
        <v>0</v>
      </c>
      <c r="E18" s="45">
        <v>7220.45</v>
      </c>
      <c r="F18" s="30"/>
      <c r="G18" s="17"/>
      <c r="H18" s="32"/>
      <c r="I18" s="52" t="s">
        <v>36</v>
      </c>
      <c r="J18" s="52"/>
    </row>
    <row r="19" spans="1:10" ht="150">
      <c r="A19" s="42" t="s">
        <v>37</v>
      </c>
      <c r="B19" s="43" t="s">
        <v>38</v>
      </c>
      <c r="C19" s="45">
        <v>1700000</v>
      </c>
      <c r="D19" s="45">
        <v>3740000</v>
      </c>
      <c r="E19" s="45">
        <v>3739854.6</v>
      </c>
      <c r="F19" s="30">
        <f t="shared" ref="F19:F25" si="2">E19/C19*100</f>
        <v>219.99144705882352</v>
      </c>
      <c r="G19" s="17"/>
      <c r="H19" s="32">
        <f t="shared" ref="H19:H25" si="3">E19/D19*100</f>
        <v>99.996112299465238</v>
      </c>
      <c r="I19" s="53" t="s">
        <v>39</v>
      </c>
      <c r="J19" s="53"/>
    </row>
    <row r="20" spans="1:10" ht="150">
      <c r="A20" s="42" t="s">
        <v>40</v>
      </c>
      <c r="B20" s="43" t="s">
        <v>41</v>
      </c>
      <c r="C20" s="45">
        <v>7500000</v>
      </c>
      <c r="D20" s="45">
        <v>8300000</v>
      </c>
      <c r="E20" s="45">
        <v>8419451.9800000004</v>
      </c>
      <c r="F20" s="30">
        <f t="shared" si="2"/>
        <v>112.25935973333334</v>
      </c>
      <c r="G20" s="17"/>
      <c r="H20" s="32">
        <f t="shared" si="3"/>
        <v>101.43918048192772</v>
      </c>
      <c r="I20" s="54" t="s">
        <v>42</v>
      </c>
      <c r="J20" s="54"/>
    </row>
    <row r="21" spans="1:10">
      <c r="A21" s="34" t="s">
        <v>43</v>
      </c>
      <c r="B21" s="35" t="s">
        <v>44</v>
      </c>
      <c r="C21" s="41">
        <f>C22+C23</f>
        <v>43310000</v>
      </c>
      <c r="D21" s="41">
        <f>D22+D23</f>
        <v>48060000</v>
      </c>
      <c r="E21" s="41">
        <f>E22+E23</f>
        <v>49139604.980000004</v>
      </c>
      <c r="F21" s="37">
        <f t="shared" si="2"/>
        <v>113.46018235973216</v>
      </c>
      <c r="G21" s="47"/>
      <c r="H21" s="39">
        <f t="shared" si="3"/>
        <v>102.24636908031628</v>
      </c>
      <c r="I21" s="55" t="s">
        <v>18</v>
      </c>
      <c r="J21" s="40" t="s">
        <v>18</v>
      </c>
    </row>
    <row r="22" spans="1:10" ht="30">
      <c r="A22" s="42" t="s">
        <v>45</v>
      </c>
      <c r="B22" s="43" t="s">
        <v>46</v>
      </c>
      <c r="C22" s="45">
        <v>6800000</v>
      </c>
      <c r="D22" s="45">
        <v>8300000</v>
      </c>
      <c r="E22" s="45">
        <v>9254319.7300000004</v>
      </c>
      <c r="F22" s="30">
        <f t="shared" si="2"/>
        <v>136.09293720588235</v>
      </c>
      <c r="G22" s="17"/>
      <c r="H22" s="32">
        <f t="shared" si="3"/>
        <v>111.49782807228917</v>
      </c>
      <c r="I22" s="56" t="s">
        <v>47</v>
      </c>
      <c r="J22" s="56" t="s">
        <v>47</v>
      </c>
    </row>
    <row r="23" spans="1:10" ht="90">
      <c r="A23" s="42" t="s">
        <v>48</v>
      </c>
      <c r="B23" s="43" t="s">
        <v>49</v>
      </c>
      <c r="C23" s="45">
        <v>36510000</v>
      </c>
      <c r="D23" s="45">
        <v>39760000</v>
      </c>
      <c r="E23" s="45">
        <v>39885285.25</v>
      </c>
      <c r="F23" s="30">
        <f t="shared" si="2"/>
        <v>109.24482402081621</v>
      </c>
      <c r="G23" s="17"/>
      <c r="H23" s="32">
        <f t="shared" si="3"/>
        <v>100.31510374748491</v>
      </c>
      <c r="I23" s="57" t="s">
        <v>50</v>
      </c>
      <c r="J23" s="57" t="s">
        <v>50</v>
      </c>
    </row>
    <row r="24" spans="1:10" ht="20.100000000000001" customHeight="1">
      <c r="A24" s="34" t="s">
        <v>51</v>
      </c>
      <c r="B24" s="35" t="s">
        <v>52</v>
      </c>
      <c r="C24" s="58">
        <v>4020000</v>
      </c>
      <c r="D24" s="41">
        <f>D25+D26</f>
        <v>4020000</v>
      </c>
      <c r="E24" s="41">
        <f>E25+E26</f>
        <v>7963812.9000000004</v>
      </c>
      <c r="F24" s="37">
        <f t="shared" si="2"/>
        <v>198.1047985074627</v>
      </c>
      <c r="G24" s="47"/>
      <c r="H24" s="39">
        <f t="shared" si="3"/>
        <v>198.1047985074627</v>
      </c>
      <c r="I24" s="40" t="s">
        <v>18</v>
      </c>
      <c r="J24" s="40" t="s">
        <v>18</v>
      </c>
    </row>
    <row r="25" spans="1:10" ht="135">
      <c r="A25" s="42" t="s">
        <v>53</v>
      </c>
      <c r="B25" s="43" t="s">
        <v>54</v>
      </c>
      <c r="C25" s="59">
        <v>4020000</v>
      </c>
      <c r="D25" s="45">
        <v>4020000</v>
      </c>
      <c r="E25" s="45">
        <v>7963782.9000000004</v>
      </c>
      <c r="F25" s="30">
        <f t="shared" si="2"/>
        <v>198.10405223880599</v>
      </c>
      <c r="G25" s="17"/>
      <c r="H25" s="32">
        <f t="shared" si="3"/>
        <v>198.10405223880599</v>
      </c>
      <c r="I25" s="53" t="s">
        <v>55</v>
      </c>
      <c r="J25" s="53" t="s">
        <v>55</v>
      </c>
    </row>
    <row r="26" spans="1:10" ht="81.400000000000006" customHeight="1">
      <c r="A26" s="60" t="s">
        <v>56</v>
      </c>
      <c r="B26" s="43" t="s">
        <v>57</v>
      </c>
      <c r="C26" s="59">
        <v>0</v>
      </c>
      <c r="D26" s="45">
        <v>0</v>
      </c>
      <c r="E26" s="45">
        <v>30</v>
      </c>
      <c r="F26" s="30"/>
      <c r="G26" s="17"/>
      <c r="H26" s="32"/>
      <c r="I26" s="46" t="s">
        <v>58</v>
      </c>
      <c r="J26" s="46"/>
    </row>
    <row r="27" spans="1:10" ht="60">
      <c r="A27" s="34" t="s">
        <v>59</v>
      </c>
      <c r="B27" s="35" t="s">
        <v>60</v>
      </c>
      <c r="C27" s="41">
        <f>C28+C32+C35</f>
        <v>21901000</v>
      </c>
      <c r="D27" s="41">
        <f>D28+D32+D35</f>
        <v>28501000</v>
      </c>
      <c r="E27" s="41">
        <f>E28+E32+E35</f>
        <v>35913468.700000003</v>
      </c>
      <c r="F27" s="37">
        <f>E27/C27*100</f>
        <v>163.98095383772431</v>
      </c>
      <c r="G27" s="47"/>
      <c r="H27" s="39">
        <f>E27/D27*100</f>
        <v>126.00774955264728</v>
      </c>
      <c r="I27" s="61" t="s">
        <v>18</v>
      </c>
      <c r="J27" s="61" t="s">
        <v>18</v>
      </c>
    </row>
    <row r="28" spans="1:10" ht="105">
      <c r="A28" s="42" t="s">
        <v>61</v>
      </c>
      <c r="B28" s="43" t="s">
        <v>62</v>
      </c>
      <c r="C28" s="62">
        <f>C29+C30+C31</f>
        <v>21501000</v>
      </c>
      <c r="D28" s="62">
        <f>D29+D30+D31</f>
        <v>28101000</v>
      </c>
      <c r="E28" s="62">
        <f>E29+E30+E31</f>
        <v>35002688.229999997</v>
      </c>
      <c r="F28" s="30">
        <f>E28/C28*100</f>
        <v>162.79562918003811</v>
      </c>
      <c r="G28" s="17"/>
      <c r="H28" s="32">
        <f>E28/D28*100</f>
        <v>124.56029404647519</v>
      </c>
      <c r="I28" s="63" t="s">
        <v>18</v>
      </c>
      <c r="J28" s="63" t="s">
        <v>18</v>
      </c>
    </row>
    <row r="29" spans="1:10" ht="225">
      <c r="A29" s="42" t="s">
        <v>63</v>
      </c>
      <c r="B29" s="43" t="s">
        <v>64</v>
      </c>
      <c r="C29" s="62">
        <v>20000000</v>
      </c>
      <c r="D29" s="45">
        <v>26600000</v>
      </c>
      <c r="E29" s="45">
        <v>31317492.890000001</v>
      </c>
      <c r="F29" s="30">
        <f>E29/C29*100</f>
        <v>156.58746445</v>
      </c>
      <c r="G29" s="17"/>
      <c r="H29" s="32">
        <f>E29/D29*100</f>
        <v>117.73493567669173</v>
      </c>
      <c r="I29" s="53" t="s">
        <v>65</v>
      </c>
      <c r="J29" s="53" t="s">
        <v>65</v>
      </c>
    </row>
    <row r="30" spans="1:10" ht="135">
      <c r="A30" s="42" t="s">
        <v>66</v>
      </c>
      <c r="B30" s="43" t="s">
        <v>67</v>
      </c>
      <c r="C30" s="59">
        <v>501000</v>
      </c>
      <c r="D30" s="45">
        <v>501000</v>
      </c>
      <c r="E30" s="45">
        <v>735966.77</v>
      </c>
      <c r="F30" s="30">
        <f>E30/C30*100</f>
        <v>146.89955489021958</v>
      </c>
      <c r="G30" s="17"/>
      <c r="H30" s="32">
        <f>E30/D30*100</f>
        <v>146.89955489021958</v>
      </c>
      <c r="I30" s="64" t="s">
        <v>68</v>
      </c>
      <c r="J30" s="64" t="s">
        <v>68</v>
      </c>
    </row>
    <row r="31" spans="1:10" ht="90">
      <c r="A31" s="42" t="s">
        <v>69</v>
      </c>
      <c r="B31" s="43" t="s">
        <v>70</v>
      </c>
      <c r="C31" s="59">
        <v>1000000</v>
      </c>
      <c r="D31" s="45">
        <v>1000000</v>
      </c>
      <c r="E31" s="45">
        <v>2949228.57</v>
      </c>
      <c r="F31" s="30">
        <f>E31/C31*100</f>
        <v>294.92285699999996</v>
      </c>
      <c r="G31" s="17"/>
      <c r="H31" s="32">
        <f>E31/D31*100</f>
        <v>294.92285699999996</v>
      </c>
      <c r="I31" s="53" t="s">
        <v>71</v>
      </c>
      <c r="J31" s="57" t="s">
        <v>71</v>
      </c>
    </row>
    <row r="32" spans="1:10" ht="45">
      <c r="A32" s="42" t="s">
        <v>72</v>
      </c>
      <c r="B32" s="43" t="s">
        <v>73</v>
      </c>
      <c r="C32" s="62">
        <v>0</v>
      </c>
      <c r="D32" s="44">
        <v>0</v>
      </c>
      <c r="E32" s="45">
        <f>E33+E34</f>
        <v>222904.02</v>
      </c>
      <c r="F32" s="30"/>
      <c r="G32" s="17"/>
      <c r="H32" s="32"/>
      <c r="I32" s="63" t="s">
        <v>18</v>
      </c>
      <c r="J32" s="61" t="s">
        <v>18</v>
      </c>
    </row>
    <row r="33" spans="1:10" ht="90">
      <c r="A33" s="42" t="s">
        <v>74</v>
      </c>
      <c r="B33" s="43" t="s">
        <v>75</v>
      </c>
      <c r="C33" s="62"/>
      <c r="D33" s="44"/>
      <c r="E33" s="45">
        <v>186465.49</v>
      </c>
      <c r="F33" s="30"/>
      <c r="G33" s="17"/>
      <c r="H33" s="32"/>
      <c r="I33" s="57" t="s">
        <v>76</v>
      </c>
      <c r="J33" s="57"/>
    </row>
    <row r="34" spans="1:10" ht="150">
      <c r="A34" s="42" t="s">
        <v>77</v>
      </c>
      <c r="B34" s="43" t="s">
        <v>78</v>
      </c>
      <c r="C34" s="62"/>
      <c r="D34" s="44"/>
      <c r="E34" s="45">
        <v>36438.53</v>
      </c>
      <c r="F34" s="30"/>
      <c r="G34" s="17"/>
      <c r="H34" s="32"/>
      <c r="I34" s="65" t="s">
        <v>79</v>
      </c>
      <c r="J34" s="56"/>
    </row>
    <row r="35" spans="1:10" ht="90">
      <c r="A35" s="42" t="s">
        <v>80</v>
      </c>
      <c r="B35" s="43" t="s">
        <v>81</v>
      </c>
      <c r="C35" s="45">
        <v>400000</v>
      </c>
      <c r="D35" s="45">
        <v>400000</v>
      </c>
      <c r="E35" s="45">
        <v>687876.45</v>
      </c>
      <c r="F35" s="30">
        <f t="shared" ref="F35:F40" si="4">E35/C35*100</f>
        <v>171.96911249999999</v>
      </c>
      <c r="G35" s="17"/>
      <c r="H35" s="32">
        <f t="shared" ref="H35:H40" si="5">E35/D35*100</f>
        <v>171.96911249999999</v>
      </c>
      <c r="I35" s="66" t="s">
        <v>82</v>
      </c>
      <c r="J35" s="66" t="s">
        <v>82</v>
      </c>
    </row>
    <row r="36" spans="1:10" ht="30">
      <c r="A36" s="34" t="s">
        <v>83</v>
      </c>
      <c r="B36" s="35" t="s">
        <v>84</v>
      </c>
      <c r="C36" s="41">
        <v>1270000</v>
      </c>
      <c r="D36" s="41">
        <v>1270000</v>
      </c>
      <c r="E36" s="41">
        <v>746718.75</v>
      </c>
      <c r="F36" s="37">
        <f t="shared" si="4"/>
        <v>58.796751968503933</v>
      </c>
      <c r="G36" s="47"/>
      <c r="H36" s="39">
        <f t="shared" si="5"/>
        <v>58.796751968503933</v>
      </c>
      <c r="I36" s="61" t="s">
        <v>18</v>
      </c>
      <c r="J36" s="61"/>
    </row>
    <row r="37" spans="1:10" ht="165">
      <c r="A37" s="42" t="s">
        <v>85</v>
      </c>
      <c r="B37" s="43" t="s">
        <v>86</v>
      </c>
      <c r="C37" s="45">
        <v>1270000</v>
      </c>
      <c r="D37" s="45">
        <v>1270000</v>
      </c>
      <c r="E37" s="45">
        <v>746718.75</v>
      </c>
      <c r="F37" s="30">
        <f t="shared" si="4"/>
        <v>58.796751968503933</v>
      </c>
      <c r="G37" s="17"/>
      <c r="H37" s="32">
        <f t="shared" si="5"/>
        <v>58.796751968503933</v>
      </c>
      <c r="I37" s="67" t="s">
        <v>87</v>
      </c>
      <c r="J37" s="67" t="s">
        <v>87</v>
      </c>
    </row>
    <row r="38" spans="1:10" ht="30">
      <c r="A38" s="34" t="s">
        <v>88</v>
      </c>
      <c r="B38" s="35" t="s">
        <v>89</v>
      </c>
      <c r="C38" s="41">
        <f>C39+C41</f>
        <v>700000</v>
      </c>
      <c r="D38" s="41">
        <f>D39+D41</f>
        <v>700000</v>
      </c>
      <c r="E38" s="41">
        <f>E39+E41</f>
        <v>1370657.88</v>
      </c>
      <c r="F38" s="37">
        <f t="shared" si="4"/>
        <v>195.80826857142856</v>
      </c>
      <c r="G38" s="47"/>
      <c r="H38" s="39">
        <f t="shared" si="5"/>
        <v>195.80826857142856</v>
      </c>
      <c r="I38" s="61" t="s">
        <v>18</v>
      </c>
      <c r="J38" s="40" t="s">
        <v>18</v>
      </c>
    </row>
    <row r="39" spans="1:10">
      <c r="A39" s="42" t="s">
        <v>90</v>
      </c>
      <c r="B39" s="43" t="s">
        <v>91</v>
      </c>
      <c r="C39" s="45">
        <f>C40</f>
        <v>700000</v>
      </c>
      <c r="D39" s="45">
        <f>D40</f>
        <v>700000</v>
      </c>
      <c r="E39" s="45">
        <f>E40</f>
        <v>653113.18000000005</v>
      </c>
      <c r="F39" s="30">
        <f t="shared" si="4"/>
        <v>93.301882857142857</v>
      </c>
      <c r="G39" s="17"/>
      <c r="H39" s="32">
        <f t="shared" si="5"/>
        <v>93.301882857142857</v>
      </c>
      <c r="I39" s="63" t="s">
        <v>18</v>
      </c>
      <c r="J39" s="63"/>
    </row>
    <row r="40" spans="1:10" ht="75">
      <c r="A40" s="42" t="s">
        <v>92</v>
      </c>
      <c r="B40" s="43" t="s">
        <v>93</v>
      </c>
      <c r="C40" s="45">
        <v>700000</v>
      </c>
      <c r="D40" s="45">
        <v>700000</v>
      </c>
      <c r="E40" s="45">
        <v>653113.18000000005</v>
      </c>
      <c r="F40" s="30">
        <f t="shared" si="4"/>
        <v>93.301882857142857</v>
      </c>
      <c r="G40" s="17"/>
      <c r="H40" s="32">
        <f t="shared" si="5"/>
        <v>93.301882857142857</v>
      </c>
      <c r="I40" s="57" t="s">
        <v>94</v>
      </c>
      <c r="J40" s="57" t="s">
        <v>94</v>
      </c>
    </row>
    <row r="41" spans="1:10">
      <c r="A41" s="42" t="s">
        <v>95</v>
      </c>
      <c r="B41" s="43" t="s">
        <v>96</v>
      </c>
      <c r="C41" s="44">
        <f>C42</f>
        <v>0</v>
      </c>
      <c r="D41" s="44">
        <f>D42</f>
        <v>0</v>
      </c>
      <c r="E41" s="44">
        <f>E42</f>
        <v>717544.7</v>
      </c>
      <c r="F41" s="30"/>
      <c r="G41" s="17"/>
      <c r="H41" s="32"/>
      <c r="I41" s="63" t="s">
        <v>18</v>
      </c>
      <c r="J41" s="63"/>
    </row>
    <row r="42" spans="1:10" ht="120">
      <c r="A42" s="42" t="s">
        <v>97</v>
      </c>
      <c r="B42" s="43" t="s">
        <v>98</v>
      </c>
      <c r="C42" s="44">
        <v>0</v>
      </c>
      <c r="D42" s="44">
        <v>0</v>
      </c>
      <c r="E42" s="45">
        <v>717544.7</v>
      </c>
      <c r="F42" s="30"/>
      <c r="G42" s="17"/>
      <c r="H42" s="32"/>
      <c r="I42" s="53" t="s">
        <v>99</v>
      </c>
      <c r="J42" s="57"/>
    </row>
    <row r="43" spans="1:10" ht="30">
      <c r="A43" s="34" t="s">
        <v>100</v>
      </c>
      <c r="B43" s="35" t="s">
        <v>101</v>
      </c>
      <c r="C43" s="36">
        <v>15000000</v>
      </c>
      <c r="D43" s="36">
        <f>D44</f>
        <v>65000000</v>
      </c>
      <c r="E43" s="36">
        <f>E44</f>
        <v>85893420.260000005</v>
      </c>
      <c r="F43" s="37">
        <f>E43/C43*100</f>
        <v>572.6228017333334</v>
      </c>
      <c r="G43" s="47"/>
      <c r="H43" s="39">
        <f>E43/D43*100</f>
        <v>132.1437234769231</v>
      </c>
      <c r="I43" s="61" t="s">
        <v>18</v>
      </c>
      <c r="J43" s="40" t="s">
        <v>18</v>
      </c>
    </row>
    <row r="44" spans="1:10" ht="105">
      <c r="A44" s="42" t="s">
        <v>102</v>
      </c>
      <c r="B44" s="43" t="s">
        <v>103</v>
      </c>
      <c r="C44" s="44">
        <v>15000000</v>
      </c>
      <c r="D44" s="45">
        <v>65000000</v>
      </c>
      <c r="E44" s="45">
        <v>85893420.260000005</v>
      </c>
      <c r="F44" s="30">
        <f>E44/C44*100</f>
        <v>572.6228017333334</v>
      </c>
      <c r="G44" s="17"/>
      <c r="H44" s="32">
        <f>E44/D44*100</f>
        <v>132.1437234769231</v>
      </c>
      <c r="I44" s="53" t="s">
        <v>104</v>
      </c>
      <c r="J44" s="53" t="s">
        <v>104</v>
      </c>
    </row>
    <row r="45" spans="1:10" ht="30">
      <c r="A45" s="34" t="s">
        <v>105</v>
      </c>
      <c r="B45" s="35" t="s">
        <v>106</v>
      </c>
      <c r="C45" s="41">
        <f>C46+C47+C48+C49+C50</f>
        <v>1000000</v>
      </c>
      <c r="D45" s="41">
        <f>D46+D47+D48+D49+D50</f>
        <v>1000000</v>
      </c>
      <c r="E45" s="41">
        <f>E46+E47+E48+E49+E50</f>
        <v>3339014.13</v>
      </c>
      <c r="F45" s="37">
        <f>E45/C45*100</f>
        <v>333.90141299999999</v>
      </c>
      <c r="G45" s="47"/>
      <c r="H45" s="39">
        <f>E45/D45*100</f>
        <v>333.90141299999999</v>
      </c>
      <c r="I45" s="61" t="s">
        <v>18</v>
      </c>
      <c r="J45" s="40" t="s">
        <v>18</v>
      </c>
    </row>
    <row r="46" spans="1:10" ht="300">
      <c r="A46" s="42" t="s">
        <v>107</v>
      </c>
      <c r="B46" s="43" t="s">
        <v>108</v>
      </c>
      <c r="C46" s="45">
        <v>850000</v>
      </c>
      <c r="D46" s="45">
        <v>850000</v>
      </c>
      <c r="E46" s="45">
        <v>1034832.47</v>
      </c>
      <c r="F46" s="30">
        <f>E46/C46*100</f>
        <v>121.74499647058823</v>
      </c>
      <c r="G46" s="17"/>
      <c r="H46" s="32">
        <f>E46/D46*100</f>
        <v>121.74499647058823</v>
      </c>
      <c r="I46" s="52" t="s">
        <v>109</v>
      </c>
      <c r="J46" s="52" t="s">
        <v>109</v>
      </c>
    </row>
    <row r="47" spans="1:10" ht="44.85" customHeight="1">
      <c r="A47" s="60" t="s">
        <v>110</v>
      </c>
      <c r="B47" s="43" t="s">
        <v>111</v>
      </c>
      <c r="C47" s="45">
        <v>0</v>
      </c>
      <c r="D47" s="45">
        <v>0</v>
      </c>
      <c r="E47" s="45">
        <v>79987.45</v>
      </c>
      <c r="F47" s="30"/>
      <c r="G47" s="17"/>
      <c r="H47" s="32"/>
      <c r="I47" s="52" t="s">
        <v>112</v>
      </c>
      <c r="J47" s="52"/>
    </row>
    <row r="48" spans="1:10" ht="135">
      <c r="A48" s="42" t="s">
        <v>113</v>
      </c>
      <c r="B48" s="43" t="s">
        <v>114</v>
      </c>
      <c r="C48" s="44">
        <v>0</v>
      </c>
      <c r="D48" s="45">
        <v>0</v>
      </c>
      <c r="E48" s="45">
        <v>1272952.28</v>
      </c>
      <c r="F48" s="30"/>
      <c r="G48" s="17"/>
      <c r="H48" s="32"/>
      <c r="I48" s="52" t="s">
        <v>115</v>
      </c>
      <c r="J48" s="52"/>
    </row>
    <row r="49" spans="1:10" ht="75">
      <c r="A49" s="42" t="s">
        <v>116</v>
      </c>
      <c r="B49" s="43" t="s">
        <v>117</v>
      </c>
      <c r="C49" s="44">
        <v>75000</v>
      </c>
      <c r="D49" s="45">
        <v>75000</v>
      </c>
      <c r="E49" s="45">
        <v>344715.96</v>
      </c>
      <c r="F49" s="30">
        <f>E49/C49*100</f>
        <v>459.62128000000001</v>
      </c>
      <c r="G49" s="17"/>
      <c r="H49" s="32">
        <f>E49/D49*100</f>
        <v>459.62128000000001</v>
      </c>
      <c r="I49" s="52" t="s">
        <v>118</v>
      </c>
      <c r="J49" s="52" t="s">
        <v>118</v>
      </c>
    </row>
    <row r="50" spans="1:10" ht="60">
      <c r="A50" s="42" t="s">
        <v>119</v>
      </c>
      <c r="B50" s="43" t="s">
        <v>120</v>
      </c>
      <c r="C50" s="44">
        <v>75000</v>
      </c>
      <c r="D50" s="45">
        <v>75000</v>
      </c>
      <c r="E50" s="45">
        <v>606525.97</v>
      </c>
      <c r="F50" s="30">
        <f>E50/C50*100</f>
        <v>808.70129333333341</v>
      </c>
      <c r="G50" s="17"/>
      <c r="H50" s="32">
        <f>E50/D50*100</f>
        <v>808.70129333333341</v>
      </c>
      <c r="I50" s="52" t="s">
        <v>121</v>
      </c>
      <c r="J50" s="56" t="s">
        <v>121</v>
      </c>
    </row>
    <row r="51" spans="1:10">
      <c r="A51" s="68" t="s">
        <v>122</v>
      </c>
      <c r="B51" s="69" t="s">
        <v>123</v>
      </c>
      <c r="C51" s="70">
        <f>C52+C53</f>
        <v>15000000</v>
      </c>
      <c r="D51" s="70">
        <f>D52+D53</f>
        <v>15000000</v>
      </c>
      <c r="E51" s="70">
        <f>E52+E53</f>
        <v>12731130.75</v>
      </c>
      <c r="F51" s="71">
        <f>E51/C51*100</f>
        <v>84.874205000000003</v>
      </c>
      <c r="G51" s="72"/>
      <c r="H51" s="73">
        <f>E51/D51*100</f>
        <v>84.874205000000003</v>
      </c>
      <c r="I51" s="55" t="s">
        <v>18</v>
      </c>
      <c r="J51" s="40" t="s">
        <v>18</v>
      </c>
    </row>
    <row r="52" spans="1:10" ht="60">
      <c r="A52" s="42" t="s">
        <v>124</v>
      </c>
      <c r="B52" s="43" t="s">
        <v>125</v>
      </c>
      <c r="C52" s="44"/>
      <c r="D52" s="45"/>
      <c r="E52" s="45">
        <v>-6185</v>
      </c>
      <c r="F52" s="30"/>
      <c r="G52" s="17"/>
      <c r="H52" s="32"/>
      <c r="I52" s="57" t="s">
        <v>126</v>
      </c>
      <c r="J52" s="57"/>
    </row>
    <row r="53" spans="1:10" ht="180">
      <c r="A53" s="42" t="s">
        <v>127</v>
      </c>
      <c r="B53" s="43" t="s">
        <v>128</v>
      </c>
      <c r="C53" s="45">
        <v>15000000</v>
      </c>
      <c r="D53" s="45">
        <v>15000000</v>
      </c>
      <c r="E53" s="45">
        <v>12737315.75</v>
      </c>
      <c r="F53" s="30">
        <f>E53/C53*100</f>
        <v>84.915438333333341</v>
      </c>
      <c r="G53" s="17"/>
      <c r="H53" s="32">
        <f t="shared" ref="H53:H60" si="6">E53/D53*100</f>
        <v>84.915438333333341</v>
      </c>
      <c r="I53" s="74" t="s">
        <v>129</v>
      </c>
      <c r="J53" s="74" t="s">
        <v>129</v>
      </c>
    </row>
    <row r="54" spans="1:10" ht="25.35" customHeight="1">
      <c r="A54" s="68" t="s">
        <v>130</v>
      </c>
      <c r="B54" s="69" t="s">
        <v>131</v>
      </c>
      <c r="C54" s="75">
        <f>C55</f>
        <v>1025140949.86</v>
      </c>
      <c r="D54" s="75">
        <f>D55+D82+D84</f>
        <v>1254812150.6500001</v>
      </c>
      <c r="E54" s="75">
        <f>E55+E82+E84</f>
        <v>1239464552.76</v>
      </c>
      <c r="F54" s="71">
        <f>E54/C54*100</f>
        <v>120.90674486559818</v>
      </c>
      <c r="G54" s="72"/>
      <c r="H54" s="73">
        <f t="shared" si="6"/>
        <v>98.776900759045887</v>
      </c>
      <c r="I54" s="55" t="s">
        <v>18</v>
      </c>
      <c r="J54" s="40" t="s">
        <v>18</v>
      </c>
    </row>
    <row r="55" spans="1:10" ht="45">
      <c r="A55" s="68" t="s">
        <v>132</v>
      </c>
      <c r="B55" s="69" t="s">
        <v>133</v>
      </c>
      <c r="C55" s="75">
        <f>C56+C59+C67+C77+C82+C84</f>
        <v>1025140949.86</v>
      </c>
      <c r="D55" s="75">
        <f>D56+D59+D67+D77</f>
        <v>1254812150.6500001</v>
      </c>
      <c r="E55" s="75">
        <f>E56+E59+E67+E77</f>
        <v>1239045526.6700001</v>
      </c>
      <c r="F55" s="71">
        <f>E55/C55*100</f>
        <v>120.86586989225358</v>
      </c>
      <c r="G55" s="72"/>
      <c r="H55" s="73">
        <f t="shared" si="6"/>
        <v>98.743507227609101</v>
      </c>
      <c r="I55" s="55" t="s">
        <v>18</v>
      </c>
      <c r="J55" s="40" t="s">
        <v>18</v>
      </c>
    </row>
    <row r="56" spans="1:10" ht="30">
      <c r="A56" s="34" t="s">
        <v>134</v>
      </c>
      <c r="B56" s="35" t="s">
        <v>135</v>
      </c>
      <c r="C56" s="36">
        <v>58842000</v>
      </c>
      <c r="D56" s="76">
        <v>110595988.55</v>
      </c>
      <c r="E56" s="76">
        <v>128745800.19</v>
      </c>
      <c r="F56" s="37">
        <f>E56/C56*100</f>
        <v>218.79915738758032</v>
      </c>
      <c r="G56" s="47"/>
      <c r="H56" s="39">
        <f t="shared" si="6"/>
        <v>116.41091316055694</v>
      </c>
      <c r="I56" s="55" t="s">
        <v>18</v>
      </c>
      <c r="J56" s="40" t="s">
        <v>18</v>
      </c>
    </row>
    <row r="57" spans="1:10" ht="75">
      <c r="A57" s="60" t="s">
        <v>136</v>
      </c>
      <c r="B57" s="43" t="s">
        <v>137</v>
      </c>
      <c r="C57" s="44">
        <v>0</v>
      </c>
      <c r="D57" s="77">
        <v>50778988.549999997</v>
      </c>
      <c r="E57" s="77">
        <v>68928800.189999998</v>
      </c>
      <c r="F57" s="30"/>
      <c r="G57" s="17"/>
      <c r="H57" s="32">
        <f t="shared" si="6"/>
        <v>135.74275927557838</v>
      </c>
      <c r="I57" s="78" t="s">
        <v>138</v>
      </c>
      <c r="J57" s="52" t="s">
        <v>139</v>
      </c>
    </row>
    <row r="58" spans="1:10" ht="60">
      <c r="A58" s="60" t="s">
        <v>140</v>
      </c>
      <c r="B58" s="43" t="s">
        <v>141</v>
      </c>
      <c r="C58" s="44">
        <v>58842000</v>
      </c>
      <c r="D58" s="77">
        <v>59817000</v>
      </c>
      <c r="E58" s="77">
        <v>59817000</v>
      </c>
      <c r="F58" s="30">
        <f>E58/C58*100</f>
        <v>101.65697970837158</v>
      </c>
      <c r="G58" s="17"/>
      <c r="H58" s="32">
        <f t="shared" si="6"/>
        <v>100</v>
      </c>
      <c r="I58" s="52" t="s">
        <v>142</v>
      </c>
      <c r="J58" s="56"/>
    </row>
    <row r="59" spans="1:10" ht="30">
      <c r="A59" s="34" t="s">
        <v>143</v>
      </c>
      <c r="B59" s="35" t="s">
        <v>144</v>
      </c>
      <c r="C59" s="36">
        <f>SUM(C60:C66)</f>
        <v>187711398.22</v>
      </c>
      <c r="D59" s="79">
        <f>SUM(D60:D66)</f>
        <v>347322879.97000003</v>
      </c>
      <c r="E59" s="79">
        <f>SUM(E60:E66)</f>
        <v>340180198.60000002</v>
      </c>
      <c r="F59" s="37">
        <f>E59/C59*100</f>
        <v>181.22511569665298</v>
      </c>
      <c r="G59" s="47"/>
      <c r="H59" s="39">
        <f t="shared" si="6"/>
        <v>97.943503931956073</v>
      </c>
      <c r="I59" s="55" t="s">
        <v>18</v>
      </c>
      <c r="J59" s="40" t="s">
        <v>18</v>
      </c>
    </row>
    <row r="60" spans="1:10" ht="75">
      <c r="A60" s="60" t="s">
        <v>145</v>
      </c>
      <c r="B60" s="43" t="s">
        <v>146</v>
      </c>
      <c r="C60" s="44">
        <v>0</v>
      </c>
      <c r="D60" s="77">
        <v>93500000</v>
      </c>
      <c r="E60" s="77">
        <v>13500000</v>
      </c>
      <c r="F60" s="30"/>
      <c r="G60" s="17"/>
      <c r="H60" s="32">
        <f t="shared" si="6"/>
        <v>14.438502673796791</v>
      </c>
      <c r="I60" s="80" t="s">
        <v>138</v>
      </c>
      <c r="J60" s="80" t="s">
        <v>138</v>
      </c>
    </row>
    <row r="61" spans="1:10" ht="90">
      <c r="A61" s="81" t="s">
        <v>147</v>
      </c>
      <c r="B61" s="43" t="s">
        <v>148</v>
      </c>
      <c r="C61" s="82">
        <v>3384382.31</v>
      </c>
      <c r="D61" s="77">
        <v>0</v>
      </c>
      <c r="E61" s="77">
        <v>0</v>
      </c>
      <c r="F61" s="30">
        <f>E61/C61*100</f>
        <v>0</v>
      </c>
      <c r="G61" s="17"/>
      <c r="H61" s="32">
        <v>0</v>
      </c>
      <c r="I61" s="80" t="s">
        <v>149</v>
      </c>
      <c r="J61" s="80" t="s">
        <v>149</v>
      </c>
    </row>
    <row r="62" spans="1:10" ht="75">
      <c r="A62" s="81" t="s">
        <v>150</v>
      </c>
      <c r="B62" s="43" t="s">
        <v>151</v>
      </c>
      <c r="C62" s="82">
        <v>505050.51</v>
      </c>
      <c r="D62" s="77">
        <v>50505050.509999998</v>
      </c>
      <c r="E62" s="77">
        <v>50505050.509999998</v>
      </c>
      <c r="F62" s="30">
        <f>E62/C62*100</f>
        <v>9999.9999029800001</v>
      </c>
      <c r="G62" s="17"/>
      <c r="H62" s="32">
        <f t="shared" ref="H62:H81" si="7">E62/D62*100</f>
        <v>100</v>
      </c>
      <c r="I62" s="80" t="s">
        <v>138</v>
      </c>
      <c r="J62" s="80" t="s">
        <v>138</v>
      </c>
    </row>
    <row r="63" spans="1:10" ht="60">
      <c r="A63" s="81" t="s">
        <v>152</v>
      </c>
      <c r="B63" s="43" t="s">
        <v>153</v>
      </c>
      <c r="C63" s="82">
        <v>3386900</v>
      </c>
      <c r="D63" s="77">
        <v>3386900</v>
      </c>
      <c r="E63" s="77">
        <v>3386900</v>
      </c>
      <c r="F63" s="30">
        <f>E63/C63*100</f>
        <v>100</v>
      </c>
      <c r="G63" s="17"/>
      <c r="H63" s="32">
        <f t="shared" si="7"/>
        <v>100</v>
      </c>
      <c r="I63" s="33"/>
      <c r="J63" s="33"/>
    </row>
    <row r="64" spans="1:10" ht="75">
      <c r="A64" s="42" t="s">
        <v>154</v>
      </c>
      <c r="B64" s="43" t="s">
        <v>155</v>
      </c>
      <c r="C64" s="82">
        <v>6039783.3399999999</v>
      </c>
      <c r="D64" s="77">
        <v>6660598</v>
      </c>
      <c r="E64" s="77">
        <v>6660598</v>
      </c>
      <c r="F64" s="30">
        <f>E64/C64*100</f>
        <v>110.27875711846313</v>
      </c>
      <c r="G64" s="17"/>
      <c r="H64" s="32">
        <f t="shared" si="7"/>
        <v>100</v>
      </c>
      <c r="I64" s="78" t="s">
        <v>138</v>
      </c>
      <c r="J64" s="78"/>
    </row>
    <row r="65" spans="1:10" ht="75">
      <c r="A65" s="42" t="s">
        <v>156</v>
      </c>
      <c r="B65" s="43" t="s">
        <v>157</v>
      </c>
      <c r="C65" s="44">
        <v>0</v>
      </c>
      <c r="D65" s="77">
        <v>1359523.81</v>
      </c>
      <c r="E65" s="77">
        <v>65000</v>
      </c>
      <c r="F65" s="30"/>
      <c r="G65" s="17"/>
      <c r="H65" s="32">
        <f t="shared" si="7"/>
        <v>4.7810858126861344</v>
      </c>
      <c r="I65" s="78" t="s">
        <v>138</v>
      </c>
      <c r="J65" s="78" t="s">
        <v>138</v>
      </c>
    </row>
    <row r="66" spans="1:10" ht="75">
      <c r="A66" s="42" t="s">
        <v>158</v>
      </c>
      <c r="B66" s="43" t="s">
        <v>159</v>
      </c>
      <c r="C66" s="82">
        <v>174395282.06</v>
      </c>
      <c r="D66" s="77">
        <v>191910807.65000001</v>
      </c>
      <c r="E66" s="77">
        <v>266062650.09</v>
      </c>
      <c r="F66" s="30">
        <f t="shared" ref="F66:F77" si="8">E66/C66*100</f>
        <v>152.56298619274702</v>
      </c>
      <c r="G66" s="17"/>
      <c r="H66" s="32">
        <f t="shared" si="7"/>
        <v>138.63870062765585</v>
      </c>
      <c r="I66" s="78" t="s">
        <v>138</v>
      </c>
      <c r="J66" s="78" t="s">
        <v>138</v>
      </c>
    </row>
    <row r="67" spans="1:10" ht="30">
      <c r="A67" s="34" t="s">
        <v>160</v>
      </c>
      <c r="B67" s="35" t="s">
        <v>161</v>
      </c>
      <c r="C67" s="83">
        <f>SUM(C68:C76)</f>
        <v>744671174.34000003</v>
      </c>
      <c r="D67" s="83">
        <f>SUM(D68:D76)</f>
        <v>739778599.73000002</v>
      </c>
      <c r="E67" s="83">
        <f>SUM(E68:E76)</f>
        <v>722453765.48000002</v>
      </c>
      <c r="F67" s="37">
        <f t="shared" si="8"/>
        <v>97.016480612440617</v>
      </c>
      <c r="G67" s="47"/>
      <c r="H67" s="39">
        <f t="shared" si="7"/>
        <v>97.658105512064935</v>
      </c>
      <c r="I67" s="55" t="s">
        <v>18</v>
      </c>
      <c r="J67" s="40" t="s">
        <v>18</v>
      </c>
    </row>
    <row r="68" spans="1:10" ht="75">
      <c r="A68" s="42" t="s">
        <v>162</v>
      </c>
      <c r="B68" s="43" t="s">
        <v>163</v>
      </c>
      <c r="C68" s="44">
        <v>681554764.34000003</v>
      </c>
      <c r="D68" s="45">
        <v>681191828.73000002</v>
      </c>
      <c r="E68" s="45">
        <v>671252566.48000002</v>
      </c>
      <c r="F68" s="30">
        <f t="shared" si="8"/>
        <v>98.488426990899782</v>
      </c>
      <c r="G68" s="17"/>
      <c r="H68" s="32">
        <f t="shared" si="7"/>
        <v>98.540901133748108</v>
      </c>
      <c r="I68" s="78" t="s">
        <v>138</v>
      </c>
      <c r="J68" s="78" t="s">
        <v>138</v>
      </c>
    </row>
    <row r="69" spans="1:10" ht="90">
      <c r="A69" s="42" t="s">
        <v>164</v>
      </c>
      <c r="B69" s="43" t="s">
        <v>165</v>
      </c>
      <c r="C69" s="82">
        <v>5376526</v>
      </c>
      <c r="D69" s="45">
        <v>4565703</v>
      </c>
      <c r="E69" s="45">
        <v>3754881</v>
      </c>
      <c r="F69" s="30">
        <f t="shared" si="8"/>
        <v>69.838423547100859</v>
      </c>
      <c r="G69" s="17"/>
      <c r="H69" s="32">
        <f t="shared" si="7"/>
        <v>82.241026190271242</v>
      </c>
      <c r="I69" s="78" t="s">
        <v>138</v>
      </c>
      <c r="J69" s="78" t="s">
        <v>138</v>
      </c>
    </row>
    <row r="70" spans="1:10" ht="75">
      <c r="A70" s="84" t="s">
        <v>166</v>
      </c>
      <c r="B70" s="43" t="s">
        <v>167</v>
      </c>
      <c r="C70" s="82">
        <v>27242460</v>
      </c>
      <c r="D70" s="45">
        <v>21895950</v>
      </c>
      <c r="E70" s="45">
        <v>21895950</v>
      </c>
      <c r="F70" s="30">
        <f t="shared" si="8"/>
        <v>80.374349453022958</v>
      </c>
      <c r="G70" s="17"/>
      <c r="H70" s="32">
        <f t="shared" si="7"/>
        <v>100</v>
      </c>
      <c r="I70" s="78" t="s">
        <v>138</v>
      </c>
      <c r="J70" s="78"/>
    </row>
    <row r="71" spans="1:10" ht="75">
      <c r="A71" s="85" t="s">
        <v>168</v>
      </c>
      <c r="B71" s="43" t="s">
        <v>169</v>
      </c>
      <c r="C71" s="82">
        <v>2706768</v>
      </c>
      <c r="D71" s="45">
        <v>2395032</v>
      </c>
      <c r="E71" s="45">
        <v>2395032</v>
      </c>
      <c r="F71" s="30">
        <f t="shared" si="8"/>
        <v>88.483091273430162</v>
      </c>
      <c r="G71" s="17"/>
      <c r="H71" s="32">
        <f t="shared" si="7"/>
        <v>100</v>
      </c>
      <c r="I71" s="78" t="s">
        <v>138</v>
      </c>
      <c r="J71" s="78"/>
    </row>
    <row r="72" spans="1:10" ht="75">
      <c r="A72" s="42" t="s">
        <v>170</v>
      </c>
      <c r="B72" s="43" t="s">
        <v>171</v>
      </c>
      <c r="C72" s="82">
        <v>6520</v>
      </c>
      <c r="D72" s="45">
        <v>23821</v>
      </c>
      <c r="E72" s="45">
        <v>23821</v>
      </c>
      <c r="F72" s="30">
        <f t="shared" si="8"/>
        <v>365.35276073619633</v>
      </c>
      <c r="G72" s="17"/>
      <c r="H72" s="32">
        <f t="shared" si="7"/>
        <v>100</v>
      </c>
      <c r="I72" s="78" t="s">
        <v>138</v>
      </c>
      <c r="J72" s="78"/>
    </row>
    <row r="73" spans="1:10" ht="75">
      <c r="A73" s="42" t="s">
        <v>172</v>
      </c>
      <c r="B73" s="43" t="s">
        <v>173</v>
      </c>
      <c r="C73" s="82">
        <v>22859900</v>
      </c>
      <c r="D73" s="45">
        <v>24622800</v>
      </c>
      <c r="E73" s="45">
        <v>18048050</v>
      </c>
      <c r="F73" s="30">
        <f t="shared" si="8"/>
        <v>78.950695322376745</v>
      </c>
      <c r="G73" s="17"/>
      <c r="H73" s="32">
        <f t="shared" si="7"/>
        <v>73.298122065727696</v>
      </c>
      <c r="I73" s="78" t="s">
        <v>138</v>
      </c>
      <c r="J73" s="78" t="s">
        <v>138</v>
      </c>
    </row>
    <row r="74" spans="1:10" ht="75">
      <c r="A74" s="42" t="s">
        <v>174</v>
      </c>
      <c r="B74" s="43" t="s">
        <v>175</v>
      </c>
      <c r="C74" s="82">
        <v>1532764</v>
      </c>
      <c r="D74" s="45">
        <v>1447646</v>
      </c>
      <c r="E74" s="45">
        <v>1447646</v>
      </c>
      <c r="F74" s="30">
        <f t="shared" si="8"/>
        <v>94.446764146339561</v>
      </c>
      <c r="G74" s="17"/>
      <c r="H74" s="32">
        <f t="shared" si="7"/>
        <v>100</v>
      </c>
      <c r="I74" s="78" t="s">
        <v>138</v>
      </c>
      <c r="J74" s="78"/>
    </row>
    <row r="75" spans="1:10" ht="75">
      <c r="A75" s="42" t="s">
        <v>176</v>
      </c>
      <c r="B75" s="43" t="s">
        <v>177</v>
      </c>
      <c r="C75" s="44">
        <v>2942229</v>
      </c>
      <c r="D75" s="45">
        <v>2914514</v>
      </c>
      <c r="E75" s="45">
        <v>2914514</v>
      </c>
      <c r="F75" s="30">
        <f t="shared" si="8"/>
        <v>99.058027094423991</v>
      </c>
      <c r="G75" s="17"/>
      <c r="H75" s="32">
        <f t="shared" si="7"/>
        <v>100</v>
      </c>
      <c r="I75" s="78" t="s">
        <v>138</v>
      </c>
      <c r="J75" s="78"/>
    </row>
    <row r="76" spans="1:10" ht="75">
      <c r="A76" s="42" t="s">
        <v>178</v>
      </c>
      <c r="B76" s="43" t="s">
        <v>179</v>
      </c>
      <c r="C76" s="44">
        <v>449243</v>
      </c>
      <c r="D76" s="45">
        <v>721305</v>
      </c>
      <c r="E76" s="45">
        <v>721305</v>
      </c>
      <c r="F76" s="30">
        <f t="shared" si="8"/>
        <v>160.56009776446155</v>
      </c>
      <c r="G76" s="17"/>
      <c r="H76" s="32">
        <f t="shared" si="7"/>
        <v>100</v>
      </c>
      <c r="I76" s="78" t="s">
        <v>138</v>
      </c>
      <c r="J76" s="78"/>
    </row>
    <row r="77" spans="1:10">
      <c r="A77" s="34" t="s">
        <v>180</v>
      </c>
      <c r="B77" s="35" t="s">
        <v>181</v>
      </c>
      <c r="C77" s="36">
        <f>SUM(C79:C81)</f>
        <v>33916377.299999997</v>
      </c>
      <c r="D77" s="36">
        <f>SUM(D78:D81)</f>
        <v>57114682.399999999</v>
      </c>
      <c r="E77" s="36">
        <f>SUM(E78:E81)</f>
        <v>47665762.399999999</v>
      </c>
      <c r="F77" s="37">
        <f t="shared" si="8"/>
        <v>140.53907343459116</v>
      </c>
      <c r="G77" s="47"/>
      <c r="H77" s="39">
        <f t="shared" si="7"/>
        <v>83.456232963312431</v>
      </c>
      <c r="I77" s="55" t="s">
        <v>18</v>
      </c>
      <c r="J77" s="40" t="s">
        <v>18</v>
      </c>
    </row>
    <row r="78" spans="1:10" ht="141" customHeight="1">
      <c r="A78" s="60" t="s">
        <v>182</v>
      </c>
      <c r="B78" s="43" t="s">
        <v>183</v>
      </c>
      <c r="C78" s="44">
        <v>0</v>
      </c>
      <c r="D78" s="44">
        <v>507780</v>
      </c>
      <c r="E78" s="44">
        <v>507780</v>
      </c>
      <c r="F78" s="30"/>
      <c r="G78" s="17"/>
      <c r="H78" s="32">
        <f t="shared" si="7"/>
        <v>100</v>
      </c>
      <c r="I78" s="86" t="s">
        <v>138</v>
      </c>
      <c r="J78" s="78"/>
    </row>
    <row r="79" spans="1:10" ht="90">
      <c r="A79" s="42" t="s">
        <v>184</v>
      </c>
      <c r="B79" s="43" t="s">
        <v>185</v>
      </c>
      <c r="C79" s="82">
        <v>4081377.3</v>
      </c>
      <c r="D79" s="45">
        <v>2855942.4</v>
      </c>
      <c r="E79" s="45">
        <v>2855942.4</v>
      </c>
      <c r="F79" s="30">
        <f>E79/C79*100</f>
        <v>69.974966538869126</v>
      </c>
      <c r="G79" s="17"/>
      <c r="H79" s="32">
        <f t="shared" si="7"/>
        <v>100</v>
      </c>
      <c r="I79" s="86" t="s">
        <v>138</v>
      </c>
      <c r="J79" s="78"/>
    </row>
    <row r="80" spans="1:10" ht="150">
      <c r="A80" s="42" t="s">
        <v>186</v>
      </c>
      <c r="B80" s="43" t="s">
        <v>187</v>
      </c>
      <c r="C80" s="82">
        <v>29835000</v>
      </c>
      <c r="D80" s="45">
        <v>49079160</v>
      </c>
      <c r="E80" s="45">
        <v>39630240</v>
      </c>
      <c r="F80" s="30">
        <f>E80/C80*100</f>
        <v>132.83137254901959</v>
      </c>
      <c r="G80" s="17"/>
      <c r="H80" s="32">
        <f t="shared" si="7"/>
        <v>80.747592257080186</v>
      </c>
      <c r="I80" s="86" t="s">
        <v>138</v>
      </c>
      <c r="J80" s="86" t="s">
        <v>138</v>
      </c>
    </row>
    <row r="81" spans="1:10" ht="75">
      <c r="A81" s="42" t="s">
        <v>188</v>
      </c>
      <c r="B81" s="43" t="s">
        <v>189</v>
      </c>
      <c r="C81" s="62">
        <v>0</v>
      </c>
      <c r="D81" s="45">
        <v>4671800</v>
      </c>
      <c r="E81" s="45">
        <v>4671800</v>
      </c>
      <c r="F81" s="30"/>
      <c r="G81" s="17"/>
      <c r="H81" s="32">
        <f t="shared" si="7"/>
        <v>100</v>
      </c>
      <c r="I81" s="78" t="s">
        <v>138</v>
      </c>
      <c r="J81" s="78"/>
    </row>
    <row r="82" spans="1:10" ht="90">
      <c r="A82" s="68" t="s">
        <v>190</v>
      </c>
      <c r="B82" s="69" t="s">
        <v>191</v>
      </c>
      <c r="C82" s="75">
        <v>0</v>
      </c>
      <c r="D82" s="75">
        <v>0</v>
      </c>
      <c r="E82" s="70">
        <f>E83</f>
        <v>421259.12</v>
      </c>
      <c r="F82" s="71"/>
      <c r="G82" s="72"/>
      <c r="H82" s="73"/>
      <c r="I82" s="55" t="s">
        <v>18</v>
      </c>
      <c r="J82" s="40" t="s">
        <v>18</v>
      </c>
    </row>
    <row r="83" spans="1:10" ht="105">
      <c r="A83" s="42" t="s">
        <v>192</v>
      </c>
      <c r="B83" s="43" t="s">
        <v>193</v>
      </c>
      <c r="C83" s="44">
        <v>0</v>
      </c>
      <c r="D83" s="44">
        <v>0</v>
      </c>
      <c r="E83" s="45">
        <v>421259.12</v>
      </c>
      <c r="F83" s="30"/>
      <c r="G83" s="17"/>
      <c r="H83" s="32"/>
      <c r="I83" s="42" t="s">
        <v>194</v>
      </c>
      <c r="J83" s="42" t="s">
        <v>194</v>
      </c>
    </row>
    <row r="84" spans="1:10" ht="60">
      <c r="A84" s="68" t="s">
        <v>195</v>
      </c>
      <c r="B84" s="69" t="s">
        <v>196</v>
      </c>
      <c r="C84" s="75">
        <v>0</v>
      </c>
      <c r="D84" s="75">
        <v>0</v>
      </c>
      <c r="E84" s="70">
        <f>E85</f>
        <v>-2233.0300000000002</v>
      </c>
      <c r="F84" s="71"/>
      <c r="G84" s="72"/>
      <c r="H84" s="73"/>
      <c r="I84" s="55" t="s">
        <v>18</v>
      </c>
      <c r="J84" s="40" t="s">
        <v>18</v>
      </c>
    </row>
    <row r="85" spans="1:10" ht="105">
      <c r="A85" s="42" t="s">
        <v>197</v>
      </c>
      <c r="B85" s="43" t="s">
        <v>198</v>
      </c>
      <c r="C85" s="44">
        <v>0</v>
      </c>
      <c r="D85" s="44">
        <v>0</v>
      </c>
      <c r="E85" s="45">
        <v>-2233.0300000000002</v>
      </c>
      <c r="F85" s="30"/>
      <c r="G85" s="17"/>
      <c r="H85" s="32"/>
      <c r="I85" s="87" t="s">
        <v>199</v>
      </c>
      <c r="J85" s="87" t="s">
        <v>199</v>
      </c>
    </row>
    <row r="86" spans="1:10" ht="15" customHeight="1">
      <c r="A86" s="88"/>
      <c r="B86" s="88"/>
      <c r="C86" s="89"/>
      <c r="D86" s="88"/>
      <c r="E86" s="88"/>
      <c r="F86" s="88"/>
      <c r="G86" s="88"/>
    </row>
    <row r="87" spans="1:10">
      <c r="C87" s="90"/>
    </row>
    <row r="88" spans="1:10">
      <c r="C88" s="90"/>
    </row>
    <row r="89" spans="1:10">
      <c r="C89" s="90"/>
    </row>
    <row r="90" spans="1:10">
      <c r="C90" s="90"/>
    </row>
    <row r="91" spans="1:10">
      <c r="C91" s="90"/>
    </row>
    <row r="92" spans="1:10">
      <c r="C92" s="90"/>
    </row>
    <row r="93" spans="1:10">
      <c r="C93" s="90"/>
    </row>
    <row r="94" spans="1:10">
      <c r="C94" s="90"/>
    </row>
    <row r="95" spans="1:10">
      <c r="C95" s="90"/>
    </row>
    <row r="96" spans="1:10">
      <c r="C96" s="90"/>
    </row>
    <row r="97" spans="3:3">
      <c r="C97" s="90"/>
    </row>
    <row r="98" spans="3:3">
      <c r="C98" s="90"/>
    </row>
    <row r="99" spans="3:3">
      <c r="C99" s="90"/>
    </row>
    <row r="100" spans="3:3">
      <c r="C100" s="90"/>
    </row>
    <row r="101" spans="3:3">
      <c r="C101" s="90"/>
    </row>
    <row r="102" spans="3:3">
      <c r="C102" s="90"/>
    </row>
    <row r="103" spans="3:3">
      <c r="C103" s="90"/>
    </row>
    <row r="104" spans="3:3">
      <c r="C104" s="90"/>
    </row>
    <row r="105" spans="3:3">
      <c r="C105" s="90"/>
    </row>
    <row r="106" spans="3:3">
      <c r="C106" s="90"/>
    </row>
    <row r="107" spans="3:3">
      <c r="C107" s="90"/>
    </row>
    <row r="108" spans="3:3">
      <c r="C108" s="90"/>
    </row>
    <row r="109" spans="3:3">
      <c r="C109" s="90"/>
    </row>
    <row r="110" spans="3:3">
      <c r="C110" s="90"/>
    </row>
    <row r="111" spans="3:3">
      <c r="C111" s="90"/>
    </row>
    <row r="112" spans="3:3">
      <c r="C112" s="90"/>
    </row>
    <row r="113" spans="3:3">
      <c r="C113" s="90"/>
    </row>
    <row r="114" spans="3:3">
      <c r="C114" s="90"/>
    </row>
    <row r="115" spans="3:3">
      <c r="C115" s="90"/>
    </row>
    <row r="116" spans="3:3">
      <c r="C116" s="90"/>
    </row>
    <row r="117" spans="3:3">
      <c r="C117" s="90"/>
    </row>
    <row r="118" spans="3:3">
      <c r="C118" s="90"/>
    </row>
    <row r="119" spans="3:3">
      <c r="C119" s="90"/>
    </row>
    <row r="120" spans="3:3">
      <c r="C120" s="90"/>
    </row>
    <row r="121" spans="3:3">
      <c r="C121" s="90"/>
    </row>
    <row r="122" spans="3:3">
      <c r="C122" s="90"/>
    </row>
    <row r="123" spans="3:3">
      <c r="C123" s="90"/>
    </row>
    <row r="124" spans="3:3">
      <c r="C124" s="90"/>
    </row>
    <row r="125" spans="3:3">
      <c r="C125" s="90"/>
    </row>
  </sheetData>
  <mergeCells count="10">
    <mergeCell ref="H5:H7"/>
    <mergeCell ref="I5:I7"/>
    <mergeCell ref="J5:J7"/>
    <mergeCell ref="A2:F3"/>
    <mergeCell ref="A5:A7"/>
    <mergeCell ref="B5:B7"/>
    <mergeCell ref="C5:C7"/>
    <mergeCell ref="D5:D7"/>
    <mergeCell ref="E5:E7"/>
    <mergeCell ref="F5:F7"/>
  </mergeCells>
  <pageMargins left="0.39374999999999999" right="0.39374999999999999" top="0.39374999999999999" bottom="0.39374999999999999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Захарова</dc:creator>
  <dc:description/>
  <cp:lastModifiedBy>User_fin03</cp:lastModifiedBy>
  <cp:revision>33</cp:revision>
  <dcterms:created xsi:type="dcterms:W3CDTF">2024-04-27T02:32:43Z</dcterms:created>
  <dcterms:modified xsi:type="dcterms:W3CDTF">2025-04-14T04:23:11Z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База">
    <vt:lpwstr>svod_smart_krai</vt:lpwstr>
  </property>
  <property fmtid="{D5CDD505-2E9C-101B-9397-08002B2CF9AE}" pid="3" name="Версия клиента">
    <vt:lpwstr>23.1.0.38598 (.NET Core 3.1)</vt:lpwstr>
  </property>
  <property fmtid="{D5CDD505-2E9C-101B-9397-08002B2CF9AE}" pid="4" name="Локальная база">
    <vt:lpwstr>не используется</vt:lpwstr>
  </property>
  <property fmtid="{D5CDD505-2E9C-101B-9397-08002B2CF9AE}" pid="5" name="Название документа">
    <vt:lpwstr>555_Орг=20023_Ф=0503117M_Период=декабрь 2023 года.xlsx</vt:lpwstr>
  </property>
  <property fmtid="{D5CDD505-2E9C-101B-9397-08002B2CF9AE}" pid="6" name="Название отчета">
    <vt:lpwstr>555_Орг=20023_Ф=0503117M_Период=декабрь 2023 года.xlsx</vt:lpwstr>
  </property>
  <property fmtid="{D5CDD505-2E9C-101B-9397-08002B2CF9AE}" pid="7" name="Пользователь">
    <vt:lpwstr>rn20023_1</vt:lpwstr>
  </property>
  <property fmtid="{D5CDD505-2E9C-101B-9397-08002B2CF9AE}" pid="8" name="Сервер">
    <vt:lpwstr>svod-db.primorsky.local</vt:lpwstr>
  </property>
  <property fmtid="{D5CDD505-2E9C-101B-9397-08002B2CF9AE}" pid="9" name="Тип сервера">
    <vt:lpwstr>PostgreSQL</vt:lpwstr>
  </property>
  <property fmtid="{D5CDD505-2E9C-101B-9397-08002B2CF9AE}" pid="10" name="Шаблон">
    <vt:lpwstr>SV_0503117M_20220601.xlt</vt:lpwstr>
  </property>
</Properties>
</file>