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7890" yWindow="810" windowWidth="10275" windowHeight="9390"/>
  </bookViews>
  <sheets>
    <sheet name="Лист1" sheetId="1" r:id="rId1"/>
    <sheet name="Лист2" sheetId="2" r:id="rId2"/>
    <sheet name="Лист3" sheetId="3" r:id="rId3"/>
  </sheets>
  <definedNames>
    <definedName name="_xlnm._FilterDatabase" localSheetId="0" hidden="1">Лист1!$A$4:$I$4</definedName>
  </definedNames>
  <calcPr calcId="125725"/>
</workbook>
</file>

<file path=xl/calcChain.xml><?xml version="1.0" encoding="utf-8"?>
<calcChain xmlns="http://schemas.openxmlformats.org/spreadsheetml/2006/main">
  <c r="H14" i="1"/>
  <c r="F291"/>
  <c r="H276"/>
  <c r="G276"/>
  <c r="F268"/>
  <c r="F246"/>
  <c r="F251"/>
  <c r="F249"/>
  <c r="F237"/>
  <c r="F236" s="1"/>
  <c r="F231"/>
  <c r="F230"/>
  <c r="F229" s="1"/>
  <c r="F217"/>
  <c r="F212"/>
  <c r="F203"/>
  <c r="F198"/>
  <c r="F191"/>
  <c r="F178"/>
  <c r="F170"/>
  <c r="F171"/>
  <c r="F169"/>
  <c r="F168"/>
  <c r="F167" s="1"/>
  <c r="F165"/>
  <c r="F164"/>
  <c r="F163" s="1"/>
  <c r="F161"/>
  <c r="F160" s="1"/>
  <c r="F157"/>
  <c r="F156"/>
  <c r="F155" s="1"/>
  <c r="F154"/>
  <c r="F153"/>
  <c r="F149" s="1"/>
  <c r="F145"/>
  <c r="F144" s="1"/>
  <c r="F141"/>
  <c r="F132"/>
  <c r="F129"/>
  <c r="F128" s="1"/>
  <c r="F122"/>
  <c r="F121" s="1"/>
  <c r="F118"/>
  <c r="F113"/>
  <c r="F112" s="1"/>
  <c r="F110"/>
  <c r="F109"/>
  <c r="H109" s="1"/>
  <c r="F107"/>
  <c r="F105"/>
  <c r="F97"/>
  <c r="F90"/>
  <c r="F87" s="1"/>
  <c r="F73"/>
  <c r="F72" s="1"/>
  <c r="F68"/>
  <c r="F67" s="1"/>
  <c r="F59"/>
  <c r="F58"/>
  <c r="F57" s="1"/>
  <c r="F52"/>
  <c r="F40"/>
  <c r="F35"/>
  <c r="F34" s="1"/>
  <c r="H28"/>
  <c r="F27"/>
  <c r="F20"/>
  <c r="F11"/>
  <c r="F55"/>
  <c r="H293"/>
  <c r="H292"/>
  <c r="H291"/>
  <c r="H290"/>
  <c r="H289"/>
  <c r="H288"/>
  <c r="H287"/>
  <c r="H286"/>
  <c r="H285"/>
  <c r="H284"/>
  <c r="H283"/>
  <c r="H282"/>
  <c r="H281"/>
  <c r="H280"/>
  <c r="H279"/>
  <c r="H278"/>
  <c r="H277"/>
  <c r="H275"/>
  <c r="H274"/>
  <c r="H273"/>
  <c r="H272"/>
  <c r="H271"/>
  <c r="H270"/>
  <c r="H269"/>
  <c r="H268"/>
  <c r="H267"/>
  <c r="H262"/>
  <c r="H258"/>
  <c r="H254"/>
  <c r="H253"/>
  <c r="H252"/>
  <c r="H251"/>
  <c r="H250"/>
  <c r="H249"/>
  <c r="H248"/>
  <c r="H247"/>
  <c r="H245"/>
  <c r="H243"/>
  <c r="H239"/>
  <c r="H238"/>
  <c r="H234"/>
  <c r="H233"/>
  <c r="H232"/>
  <c r="H231"/>
  <c r="H228"/>
  <c r="H224"/>
  <c r="H220"/>
  <c r="H219"/>
  <c r="H218"/>
  <c r="H216"/>
  <c r="H215"/>
  <c r="H214"/>
  <c r="H213"/>
  <c r="H211"/>
  <c r="H209"/>
  <c r="H208"/>
  <c r="H206"/>
  <c r="H205"/>
  <c r="H204"/>
  <c r="H202"/>
  <c r="H201"/>
  <c r="H200"/>
  <c r="H199"/>
  <c r="H198"/>
  <c r="H195"/>
  <c r="H191"/>
  <c r="H187"/>
  <c r="H186"/>
  <c r="H185"/>
  <c r="H184"/>
  <c r="H183"/>
  <c r="H182"/>
  <c r="H181"/>
  <c r="H180"/>
  <c r="H179"/>
  <c r="H177"/>
  <c r="H176"/>
  <c r="H172"/>
  <c r="H171"/>
  <c r="H170"/>
  <c r="H169"/>
  <c r="H166"/>
  <c r="H165"/>
  <c r="H162"/>
  <c r="H161"/>
  <c r="H158"/>
  <c r="H157"/>
  <c r="H156"/>
  <c r="H154"/>
  <c r="H152"/>
  <c r="H151"/>
  <c r="H150"/>
  <c r="H146"/>
  <c r="H145"/>
  <c r="H143"/>
  <c r="H142"/>
  <c r="H141"/>
  <c r="H140"/>
  <c r="H139"/>
  <c r="H138"/>
  <c r="H137"/>
  <c r="H136"/>
  <c r="H135"/>
  <c r="H134"/>
  <c r="H133"/>
  <c r="H132"/>
  <c r="H130"/>
  <c r="H129"/>
  <c r="H126"/>
  <c r="H125"/>
  <c r="H124"/>
  <c r="H123"/>
  <c r="H122"/>
  <c r="H119"/>
  <c r="H118"/>
  <c r="H117"/>
  <c r="H116"/>
  <c r="H115"/>
  <c r="H114"/>
  <c r="H110"/>
  <c r="H108"/>
  <c r="H107"/>
  <c r="H106"/>
  <c r="H102"/>
  <c r="H101"/>
  <c r="H100"/>
  <c r="H99"/>
  <c r="H98"/>
  <c r="H97"/>
  <c r="H96"/>
  <c r="H95"/>
  <c r="H94"/>
  <c r="H93"/>
  <c r="H92"/>
  <c r="H91"/>
  <c r="H89"/>
  <c r="H88"/>
  <c r="H85"/>
  <c r="H84"/>
  <c r="H83"/>
  <c r="H82"/>
  <c r="H81"/>
  <c r="H80"/>
  <c r="H79"/>
  <c r="H78"/>
  <c r="H77"/>
  <c r="H76"/>
  <c r="H75"/>
  <c r="H74"/>
  <c r="H70"/>
  <c r="H69"/>
  <c r="H64"/>
  <c r="H63"/>
  <c r="H62"/>
  <c r="H60"/>
  <c r="H56"/>
  <c r="H55"/>
  <c r="H54"/>
  <c r="H51"/>
  <c r="H50"/>
  <c r="H49"/>
  <c r="H46"/>
  <c r="F45"/>
  <c r="H45" s="1"/>
  <c r="F36"/>
  <c r="G293"/>
  <c r="G292"/>
  <c r="G291"/>
  <c r="G290"/>
  <c r="G289"/>
  <c r="G288"/>
  <c r="G287"/>
  <c r="G286"/>
  <c r="G285"/>
  <c r="G284"/>
  <c r="G283"/>
  <c r="G282"/>
  <c r="G281"/>
  <c r="G280"/>
  <c r="G279"/>
  <c r="G278"/>
  <c r="G277"/>
  <c r="G275"/>
  <c r="G274"/>
  <c r="G273"/>
  <c r="G272"/>
  <c r="G271"/>
  <c r="G270"/>
  <c r="G269"/>
  <c r="G268"/>
  <c r="G267"/>
  <c r="G262"/>
  <c r="G258"/>
  <c r="G254"/>
  <c r="G253"/>
  <c r="G252"/>
  <c r="G251"/>
  <c r="G250"/>
  <c r="G249"/>
  <c r="G248"/>
  <c r="G247"/>
  <c r="G245"/>
  <c r="G243"/>
  <c r="G239"/>
  <c r="G238"/>
  <c r="G237"/>
  <c r="G234"/>
  <c r="G233"/>
  <c r="G232"/>
  <c r="G231"/>
  <c r="G228"/>
  <c r="G224"/>
  <c r="G220"/>
  <c r="G219"/>
  <c r="G218"/>
  <c r="G216"/>
  <c r="G215"/>
  <c r="G214"/>
  <c r="G213"/>
  <c r="G211"/>
  <c r="G209"/>
  <c r="G208"/>
  <c r="G206"/>
  <c r="G205"/>
  <c r="G204"/>
  <c r="G202"/>
  <c r="G201"/>
  <c r="G200"/>
  <c r="G199"/>
  <c r="G198"/>
  <c r="G195"/>
  <c r="G191"/>
  <c r="G187"/>
  <c r="G186"/>
  <c r="G185"/>
  <c r="G184"/>
  <c r="G183"/>
  <c r="G182"/>
  <c r="G181"/>
  <c r="G180"/>
  <c r="G179"/>
  <c r="G177"/>
  <c r="G176"/>
  <c r="G172"/>
  <c r="G171"/>
  <c r="G170"/>
  <c r="G169"/>
  <c r="G166"/>
  <c r="G165"/>
  <c r="G162"/>
  <c r="G161"/>
  <c r="G158"/>
  <c r="G157"/>
  <c r="G154"/>
  <c r="G152"/>
  <c r="G151"/>
  <c r="G150"/>
  <c r="G146"/>
  <c r="G145"/>
  <c r="G143"/>
  <c r="G142"/>
  <c r="G141"/>
  <c r="G140"/>
  <c r="G139"/>
  <c r="G138"/>
  <c r="G137"/>
  <c r="G136"/>
  <c r="G135"/>
  <c r="G134"/>
  <c r="G133"/>
  <c r="G132"/>
  <c r="G130"/>
  <c r="G126"/>
  <c r="G125"/>
  <c r="G124"/>
  <c r="G123"/>
  <c r="G122"/>
  <c r="G119"/>
  <c r="G118"/>
  <c r="G117"/>
  <c r="G116"/>
  <c r="G115"/>
  <c r="G114"/>
  <c r="G110"/>
  <c r="G108"/>
  <c r="G107"/>
  <c r="G106"/>
  <c r="G102"/>
  <c r="G101"/>
  <c r="G100"/>
  <c r="G99"/>
  <c r="G98"/>
  <c r="G97"/>
  <c r="G96"/>
  <c r="G95"/>
  <c r="G94"/>
  <c r="G93"/>
  <c r="G92"/>
  <c r="G91"/>
  <c r="G89"/>
  <c r="G88"/>
  <c r="G85"/>
  <c r="G84"/>
  <c r="G83"/>
  <c r="G82"/>
  <c r="G81"/>
  <c r="G80"/>
  <c r="G79"/>
  <c r="G78"/>
  <c r="G77"/>
  <c r="G76"/>
  <c r="G75"/>
  <c r="G74"/>
  <c r="G73"/>
  <c r="G70"/>
  <c r="G69"/>
  <c r="G64"/>
  <c r="G63"/>
  <c r="G62"/>
  <c r="G60"/>
  <c r="G56"/>
  <c r="G55"/>
  <c r="G54"/>
  <c r="G51"/>
  <c r="G50"/>
  <c r="G49"/>
  <c r="H39"/>
  <c r="G39"/>
  <c r="H37"/>
  <c r="G37"/>
  <c r="G28"/>
  <c r="G26"/>
  <c r="G25"/>
  <c r="G24"/>
  <c r="G23"/>
  <c r="G14"/>
  <c r="H30"/>
  <c r="G30"/>
  <c r="H31"/>
  <c r="G31"/>
  <c r="E291"/>
  <c r="E266" s="1"/>
  <c r="D212"/>
  <c r="F257"/>
  <c r="G257" s="1"/>
  <c r="E257"/>
  <c r="D257"/>
  <c r="E256"/>
  <c r="E255"/>
  <c r="E241"/>
  <c r="E251"/>
  <c r="E249"/>
  <c r="D249"/>
  <c r="E246"/>
  <c r="E237"/>
  <c r="E236" s="1"/>
  <c r="E235" s="1"/>
  <c r="E231"/>
  <c r="D231"/>
  <c r="E230"/>
  <c r="E229" s="1"/>
  <c r="D230"/>
  <c r="D229"/>
  <c r="E217"/>
  <c r="E212"/>
  <c r="E203"/>
  <c r="E198"/>
  <c r="E178"/>
  <c r="E171"/>
  <c r="E169"/>
  <c r="E168" s="1"/>
  <c r="E167" s="1"/>
  <c r="E165"/>
  <c r="E164" s="1"/>
  <c r="E163" s="1"/>
  <c r="E161"/>
  <c r="E160" s="1"/>
  <c r="E159" s="1"/>
  <c r="E157"/>
  <c r="E156" s="1"/>
  <c r="E155" s="1"/>
  <c r="E149"/>
  <c r="E153"/>
  <c r="E148"/>
  <c r="E147" s="1"/>
  <c r="E145"/>
  <c r="E144" s="1"/>
  <c r="E141"/>
  <c r="E132"/>
  <c r="E131"/>
  <c r="E129"/>
  <c r="E128" s="1"/>
  <c r="E122"/>
  <c r="E121" s="1"/>
  <c r="E120" s="1"/>
  <c r="E112"/>
  <c r="E113"/>
  <c r="E118"/>
  <c r="E111"/>
  <c r="E109"/>
  <c r="E107"/>
  <c r="E105"/>
  <c r="E87"/>
  <c r="E90"/>
  <c r="E97"/>
  <c r="F266" l="1"/>
  <c r="H266"/>
  <c r="F265"/>
  <c r="H257"/>
  <c r="F256"/>
  <c r="G236"/>
  <c r="F235"/>
  <c r="H236"/>
  <c r="H237"/>
  <c r="G230"/>
  <c r="H229"/>
  <c r="G229"/>
  <c r="H230"/>
  <c r="G167"/>
  <c r="H167"/>
  <c r="G168"/>
  <c r="H168"/>
  <c r="H163"/>
  <c r="G163"/>
  <c r="G164"/>
  <c r="H164"/>
  <c r="H160"/>
  <c r="G160"/>
  <c r="F159"/>
  <c r="H155"/>
  <c r="G155"/>
  <c r="G156"/>
  <c r="G153"/>
  <c r="H149"/>
  <c r="F148"/>
  <c r="G149"/>
  <c r="H153"/>
  <c r="H144"/>
  <c r="G144"/>
  <c r="F131"/>
  <c r="H131" s="1"/>
  <c r="H128"/>
  <c r="G128"/>
  <c r="F127"/>
  <c r="G129"/>
  <c r="H121"/>
  <c r="F120"/>
  <c r="G121"/>
  <c r="G113"/>
  <c r="H113"/>
  <c r="F111"/>
  <c r="H112"/>
  <c r="G112"/>
  <c r="G109"/>
  <c r="F104"/>
  <c r="H104" s="1"/>
  <c r="F103"/>
  <c r="G105"/>
  <c r="H105"/>
  <c r="F86"/>
  <c r="H86" s="1"/>
  <c r="H87"/>
  <c r="G90"/>
  <c r="H90"/>
  <c r="G86"/>
  <c r="G87"/>
  <c r="F71"/>
  <c r="G72"/>
  <c r="H72"/>
  <c r="H73"/>
  <c r="H71"/>
  <c r="G71"/>
  <c r="H67"/>
  <c r="F66"/>
  <c r="G67"/>
  <c r="G68"/>
  <c r="H68"/>
  <c r="D256"/>
  <c r="D255" s="1"/>
  <c r="E127"/>
  <c r="E104"/>
  <c r="E103" s="1"/>
  <c r="E72"/>
  <c r="E9"/>
  <c r="E52"/>
  <c r="E55"/>
  <c r="E34"/>
  <c r="E45"/>
  <c r="G46"/>
  <c r="G45"/>
  <c r="E35"/>
  <c r="E36"/>
  <c r="E27"/>
  <c r="E20"/>
  <c r="H26"/>
  <c r="E11"/>
  <c r="E265"/>
  <c r="E264" s="1"/>
  <c r="D266"/>
  <c r="D265" s="1"/>
  <c r="F261"/>
  <c r="E261"/>
  <c r="E260" s="1"/>
  <c r="E259" s="1"/>
  <c r="F260"/>
  <c r="F259"/>
  <c r="D261"/>
  <c r="D260"/>
  <c r="D259" s="1"/>
  <c r="F244"/>
  <c r="E244"/>
  <c r="F242"/>
  <c r="F241" s="1"/>
  <c r="E242"/>
  <c r="E240"/>
  <c r="D251"/>
  <c r="D246"/>
  <c r="D244"/>
  <c r="D242"/>
  <c r="D237"/>
  <c r="D236"/>
  <c r="D235" s="1"/>
  <c r="F227"/>
  <c r="E227"/>
  <c r="F226"/>
  <c r="E226"/>
  <c r="E225" s="1"/>
  <c r="F225"/>
  <c r="D227"/>
  <c r="D226"/>
  <c r="D225" s="1"/>
  <c r="F223"/>
  <c r="E223"/>
  <c r="F222"/>
  <c r="E222"/>
  <c r="E221" s="1"/>
  <c r="F221"/>
  <c r="D223"/>
  <c r="D222"/>
  <c r="D221" s="1"/>
  <c r="F210"/>
  <c r="E210"/>
  <c r="F207"/>
  <c r="E207"/>
  <c r="E197"/>
  <c r="E196" s="1"/>
  <c r="E263" s="1"/>
  <c r="D217"/>
  <c r="D210"/>
  <c r="D207"/>
  <c r="D203"/>
  <c r="D198"/>
  <c r="D197" s="1"/>
  <c r="D196" s="1"/>
  <c r="F190"/>
  <c r="E190"/>
  <c r="F189"/>
  <c r="E189"/>
  <c r="F188"/>
  <c r="E188"/>
  <c r="F194"/>
  <c r="E194"/>
  <c r="F193"/>
  <c r="E193"/>
  <c r="F192"/>
  <c r="E192"/>
  <c r="D194"/>
  <c r="D193" s="1"/>
  <c r="D192" s="1"/>
  <c r="D190"/>
  <c r="D189"/>
  <c r="D188" s="1"/>
  <c r="F175"/>
  <c r="E175"/>
  <c r="E174" s="1"/>
  <c r="E173" s="1"/>
  <c r="D178"/>
  <c r="D175"/>
  <c r="D171"/>
  <c r="D169"/>
  <c r="D168" s="1"/>
  <c r="D165"/>
  <c r="D164" s="1"/>
  <c r="D163" s="1"/>
  <c r="D161"/>
  <c r="D160"/>
  <c r="D159" s="1"/>
  <c r="D157"/>
  <c r="D156"/>
  <c r="D155" s="1"/>
  <c r="E86"/>
  <c r="E73"/>
  <c r="E71" s="1"/>
  <c r="D153"/>
  <c r="D149" s="1"/>
  <c r="D148" s="1"/>
  <c r="D145"/>
  <c r="D144"/>
  <c r="D132"/>
  <c r="D131" s="1"/>
  <c r="D129"/>
  <c r="D128" s="1"/>
  <c r="D125"/>
  <c r="D122"/>
  <c r="D121" s="1"/>
  <c r="D120" s="1"/>
  <c r="D113"/>
  <c r="D112"/>
  <c r="D111" s="1"/>
  <c r="D109"/>
  <c r="D107"/>
  <c r="D105"/>
  <c r="D90"/>
  <c r="D97"/>
  <c r="D87"/>
  <c r="D86" s="1"/>
  <c r="D73"/>
  <c r="D72" s="1"/>
  <c r="E68"/>
  <c r="E67" s="1"/>
  <c r="E66" s="1"/>
  <c r="D68"/>
  <c r="D67" s="1"/>
  <c r="F61"/>
  <c r="E61"/>
  <c r="E57" s="1"/>
  <c r="E59"/>
  <c r="E58"/>
  <c r="F53"/>
  <c r="E53"/>
  <c r="F48"/>
  <c r="E48"/>
  <c r="E47" s="1"/>
  <c r="F47"/>
  <c r="F43"/>
  <c r="E43"/>
  <c r="G40"/>
  <c r="E40"/>
  <c r="G34"/>
  <c r="E19"/>
  <c r="F21"/>
  <c r="E21"/>
  <c r="F19"/>
  <c r="F12"/>
  <c r="E12"/>
  <c r="F10"/>
  <c r="E10"/>
  <c r="D63"/>
  <c r="D61"/>
  <c r="D59"/>
  <c r="D58"/>
  <c r="D57" s="1"/>
  <c r="D52"/>
  <c r="D53"/>
  <c r="D48"/>
  <c r="D47" s="1"/>
  <c r="D43"/>
  <c r="D40"/>
  <c r="D35"/>
  <c r="D36"/>
  <c r="D34"/>
  <c r="D27"/>
  <c r="D21"/>
  <c r="D20" s="1"/>
  <c r="D11"/>
  <c r="D10" s="1"/>
  <c r="D12"/>
  <c r="F7"/>
  <c r="G7" s="1"/>
  <c r="F6"/>
  <c r="F5"/>
  <c r="G5" s="1"/>
  <c r="E5"/>
  <c r="E6"/>
  <c r="E7"/>
  <c r="D5"/>
  <c r="D6"/>
  <c r="D7"/>
  <c r="G44"/>
  <c r="G43"/>
  <c r="G42"/>
  <c r="G41"/>
  <c r="G38"/>
  <c r="G36"/>
  <c r="G35"/>
  <c r="G33"/>
  <c r="G32"/>
  <c r="G29"/>
  <c r="G27"/>
  <c r="G22"/>
  <c r="G21"/>
  <c r="G15"/>
  <c r="G13"/>
  <c r="G11"/>
  <c r="G8"/>
  <c r="G266" l="1"/>
  <c r="G265"/>
  <c r="F264"/>
  <c r="H265"/>
  <c r="H259"/>
  <c r="G259"/>
  <c r="H260"/>
  <c r="G260"/>
  <c r="H261"/>
  <c r="G261"/>
  <c r="H256"/>
  <c r="F255"/>
  <c r="G256"/>
  <c r="G246"/>
  <c r="H246"/>
  <c r="G244"/>
  <c r="H244"/>
  <c r="H242"/>
  <c r="G242"/>
  <c r="H235"/>
  <c r="G235"/>
  <c r="H225"/>
  <c r="G225"/>
  <c r="H226"/>
  <c r="G226"/>
  <c r="H227"/>
  <c r="G227"/>
  <c r="G221"/>
  <c r="H221"/>
  <c r="H222"/>
  <c r="G222"/>
  <c r="G223"/>
  <c r="H223"/>
  <c r="H217"/>
  <c r="G217"/>
  <c r="G212"/>
  <c r="H212"/>
  <c r="H210"/>
  <c r="G210"/>
  <c r="H207"/>
  <c r="G207"/>
  <c r="H203"/>
  <c r="G203"/>
  <c r="F197"/>
  <c r="H192"/>
  <c r="G192"/>
  <c r="G193"/>
  <c r="H193"/>
  <c r="H194"/>
  <c r="G194"/>
  <c r="H188"/>
  <c r="G188"/>
  <c r="G189"/>
  <c r="H189"/>
  <c r="H190"/>
  <c r="G190"/>
  <c r="G178"/>
  <c r="H178"/>
  <c r="H175"/>
  <c r="G175"/>
  <c r="F174"/>
  <c r="H159"/>
  <c r="G159"/>
  <c r="F147"/>
  <c r="G148"/>
  <c r="H148"/>
  <c r="G131"/>
  <c r="G127"/>
  <c r="H127"/>
  <c r="G120"/>
  <c r="H120"/>
  <c r="H111"/>
  <c r="G111"/>
  <c r="G104"/>
  <c r="H103"/>
  <c r="G103"/>
  <c r="F65"/>
  <c r="H66"/>
  <c r="G66"/>
  <c r="F9"/>
  <c r="G61"/>
  <c r="H61"/>
  <c r="H57"/>
  <c r="G57"/>
  <c r="H58"/>
  <c r="G58"/>
  <c r="H59"/>
  <c r="G59"/>
  <c r="H52"/>
  <c r="G52"/>
  <c r="H53"/>
  <c r="G53"/>
  <c r="H47"/>
  <c r="G47"/>
  <c r="H48"/>
  <c r="G48"/>
  <c r="G12"/>
  <c r="D174"/>
  <c r="D173" s="1"/>
  <c r="D264"/>
  <c r="D241"/>
  <c r="D240" s="1"/>
  <c r="D167"/>
  <c r="D147"/>
  <c r="D127"/>
  <c r="D104"/>
  <c r="D103"/>
  <c r="D71"/>
  <c r="D66"/>
  <c r="D65" s="1"/>
  <c r="E65"/>
  <c r="D19"/>
  <c r="G20"/>
  <c r="G6"/>
  <c r="H32"/>
  <c r="H24"/>
  <c r="H15"/>
  <c r="H264" l="1"/>
  <c r="G264"/>
  <c r="G255"/>
  <c r="H255"/>
  <c r="F240"/>
  <c r="H241"/>
  <c r="G241"/>
  <c r="G197"/>
  <c r="H197"/>
  <c r="F196"/>
  <c r="F263" s="1"/>
  <c r="F173"/>
  <c r="H174"/>
  <c r="G174"/>
  <c r="H147"/>
  <c r="G147"/>
  <c r="G263"/>
  <c r="G65"/>
  <c r="H65"/>
  <c r="G19"/>
  <c r="D9"/>
  <c r="D263" s="1"/>
  <c r="H25"/>
  <c r="H42"/>
  <c r="H44"/>
  <c r="H29"/>
  <c r="H43"/>
  <c r="H27"/>
  <c r="H8"/>
  <c r="G240" l="1"/>
  <c r="H240"/>
  <c r="H196"/>
  <c r="G196"/>
  <c r="H173"/>
  <c r="G173"/>
  <c r="H263"/>
  <c r="D294"/>
  <c r="H22"/>
  <c r="H13"/>
  <c r="H21"/>
  <c r="H38"/>
  <c r="H41"/>
  <c r="H7"/>
  <c r="G10"/>
  <c r="H40" l="1"/>
  <c r="H6"/>
  <c r="H36"/>
  <c r="H19"/>
  <c r="H20"/>
  <c r="H12"/>
  <c r="H11" l="1"/>
  <c r="H34"/>
  <c r="H35"/>
  <c r="G9"/>
  <c r="H5"/>
  <c r="H10" l="1"/>
  <c r="E294" l="1"/>
  <c r="H9"/>
  <c r="F294"/>
  <c r="G294" l="1"/>
  <c r="H294"/>
</calcChain>
</file>

<file path=xl/sharedStrings.xml><?xml version="1.0" encoding="utf-8"?>
<sst xmlns="http://schemas.openxmlformats.org/spreadsheetml/2006/main" count="879" uniqueCount="568">
  <si>
    <t>Наименование</t>
  </si>
  <si>
    <t>Целевая статья</t>
  </si>
  <si>
    <t>Мероприятия по повышению квалификации, профессиональной подготовки, обучению и диспансеризации муниципальных служащих</t>
  </si>
  <si>
    <t xml:space="preserve">Подпрограмма "Развитие системы дошкольного образования" </t>
  </si>
  <si>
    <t>Расходы на обеспечение деятельности (оказание услуг, выполнение работ) муниципальных учреждений</t>
  </si>
  <si>
    <t>Детские дошкольные учреждения</t>
  </si>
  <si>
    <t>Подпрограмма "Развитие системы общего образования"</t>
  </si>
  <si>
    <t>Школы - детские сады, школы начальные, неполные средние и средние</t>
  </si>
  <si>
    <t>Подпрограмма "Развитие системы дополнительного образования, отдыха, оздоровления и занятости детей и подростков"</t>
  </si>
  <si>
    <t xml:space="preserve">Детский оздоровительно - образовательный центр "Юность" </t>
  </si>
  <si>
    <t>Мероприятия по организации временного трудоустройства несовершеннолетних граждан в свободное от учебы время и в период летних каникул</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</si>
  <si>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</si>
  <si>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Подпрограмма "Развитие системы дополнительного образования"</t>
  </si>
  <si>
    <t>Детская школа искусств</t>
  </si>
  <si>
    <t>Районный центр детского творчества</t>
  </si>
  <si>
    <t xml:space="preserve">Подпрограмма "Развитие учреждений культуры Партизанского муниципального района" </t>
  </si>
  <si>
    <t xml:space="preserve">Дворцы и дома культуры, другие учреждения культуры </t>
  </si>
  <si>
    <t>Музеи</t>
  </si>
  <si>
    <t>Библиотеки</t>
  </si>
  <si>
    <t>Мероприятия по реализации Указа Президента</t>
  </si>
  <si>
    <t>Мероприятия по улучшению жилищных условий граждан, проживающих в сельской местности Партизанского муниципального района, в том числе молодых семей и молодых специалистов</t>
  </si>
  <si>
    <t>Субсидии Партизанской районной общественной организации ветеранов войны, труда, Вооруженных Сил и правоохранительных органов</t>
  </si>
  <si>
    <t>Доплаты к пенсиям муниципальных служащих</t>
  </si>
  <si>
    <t xml:space="preserve">Мероприятия по предупреждению и ликвидации последствий чрезвычайных ситуаций и стихийных бедствий </t>
  </si>
  <si>
    <t>Мероприятия в сфере средств массовой информации</t>
  </si>
  <si>
    <t>Содержание автомобильных дорог на территории Партизанского муниципального района</t>
  </si>
  <si>
    <t>Мероприятия по оценке недвижимости, признании прав в отношении муниципального имущества, обеспечение приватизации и проведение предпродажной подготовки объектов приватизации</t>
  </si>
  <si>
    <t>Мероприятия по землеустройству и землепользованию</t>
  </si>
  <si>
    <t>Мероприятия по управлению муниципальной собственностью</t>
  </si>
  <si>
    <t>Мероприятия по улучшению условий труда в муниципальных учреждениях Партизанского муниципального района</t>
  </si>
  <si>
    <t>Проведение мероприятий для детей и молодежи</t>
  </si>
  <si>
    <t xml:space="preserve">Проведение социально-значимых мероприятий для инвалидов </t>
  </si>
  <si>
    <t>Организация, проведение и участие в спортивных мероприятиях</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</si>
  <si>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</si>
  <si>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</si>
  <si>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Глава Партизанского муниципального района</t>
  </si>
  <si>
    <t>Руководство и управление в сфере установленных функций органов местного самоуправления Партизанского муниципального района</t>
  </si>
  <si>
    <t>Председатель представительного органа муниципального образования</t>
  </si>
  <si>
    <t>Мероприятия, проводимые администрацией Партизанского муниципального района</t>
  </si>
  <si>
    <t>Осуществление первичного воинского учета на территориях, где отсутствуют военные комиссариаты</t>
  </si>
  <si>
    <t>Выравнивание бюджетной обеспеченности поселений из районного фонда финансовой поддержки</t>
  </si>
  <si>
    <t>Всего расходов:</t>
  </si>
  <si>
    <t>Субсидии социально-ориентированной некоммерческой организации "Общество инвалидов Партизанского района Приморской краевой организации общероссийской общественной организации "Всероссийское общество инвалидов"</t>
  </si>
  <si>
    <t xml:space="preserve">Муниципальная программа "Устойчивое развитие сельских территорий на 2014-2017 годы и на период до 2020 года" </t>
  </si>
  <si>
    <t xml:space="preserve">Мероприятия муниципальной программы "Устойчивое развитие сельских территорий на 2014-2017 годы и на период до 2020 года" </t>
  </si>
  <si>
    <t>Мероприятия по капитальному ремонту помещений муниципальной собственности</t>
  </si>
  <si>
    <t>9900000000</t>
  </si>
  <si>
    <t>9990000000</t>
  </si>
  <si>
    <t>9999910020</t>
  </si>
  <si>
    <t>9999980010</t>
  </si>
  <si>
    <t>9999910030</t>
  </si>
  <si>
    <t>9999910010</t>
  </si>
  <si>
    <t>9999920100</t>
  </si>
  <si>
    <t>9999993010</t>
  </si>
  <si>
    <t>9999993030</t>
  </si>
  <si>
    <t>9999993100</t>
  </si>
  <si>
    <t>9999951180</t>
  </si>
  <si>
    <t>9999993040</t>
  </si>
  <si>
    <t>Непрограммные мероприятия</t>
  </si>
  <si>
    <t>9999900000</t>
  </si>
  <si>
    <t>Основное мероприятие "Реализация образовательных программ дошкольного образования"</t>
  </si>
  <si>
    <t>0210100000</t>
  </si>
  <si>
    <t>0200000000</t>
  </si>
  <si>
    <t>0210000000</t>
  </si>
  <si>
    <t>0210140000</t>
  </si>
  <si>
    <t>0210142000</t>
  </si>
  <si>
    <t>0210193070</t>
  </si>
  <si>
    <t>Основное мероприятие "Реализация образовательных программ начального общего, основного общего и среднего общего образования"</t>
  </si>
  <si>
    <t>0220000000</t>
  </si>
  <si>
    <t>0220100000</t>
  </si>
  <si>
    <t>0220140000</t>
  </si>
  <si>
    <t>0220193060</t>
  </si>
  <si>
    <t>Основное мероприятие "Создание условий для получения качественного общего образования"</t>
  </si>
  <si>
    <t>0220200000</t>
  </si>
  <si>
    <t>Основное мероприятие "Организация и обеспечение отдыха и оздоровления детей и подростков"</t>
  </si>
  <si>
    <t>0230000000</t>
  </si>
  <si>
    <t>0230100000</t>
  </si>
  <si>
    <t>0230140000</t>
  </si>
  <si>
    <t>0230142330</t>
  </si>
  <si>
    <t>0230200000</t>
  </si>
  <si>
    <t>0230293080</t>
  </si>
  <si>
    <t>Основное мероприятие "Меры социальной поддержки семей, имеющих детей"</t>
  </si>
  <si>
    <t>0290293090</t>
  </si>
  <si>
    <t>0290000000</t>
  </si>
  <si>
    <t>1900000000</t>
  </si>
  <si>
    <t>1990000000</t>
  </si>
  <si>
    <t>1990100000</t>
  </si>
  <si>
    <t>2000000000</t>
  </si>
  <si>
    <t>2090000000</t>
  </si>
  <si>
    <t>2090100000</t>
  </si>
  <si>
    <t>2090180300</t>
  </si>
  <si>
    <t>0300000000</t>
  </si>
  <si>
    <t>0310000000</t>
  </si>
  <si>
    <t>0310100000</t>
  </si>
  <si>
    <t>0310140000</t>
  </si>
  <si>
    <t>0310142310</t>
  </si>
  <si>
    <t>0310142320</t>
  </si>
  <si>
    <t>Основное мероприятие "Выявление и поддержка одарённых детей и молодёжи"</t>
  </si>
  <si>
    <t>1200000000</t>
  </si>
  <si>
    <t>1290000000</t>
  </si>
  <si>
    <t>1290100000</t>
  </si>
  <si>
    <t>1290120310</t>
  </si>
  <si>
    <t>0500000000</t>
  </si>
  <si>
    <t>0590000000</t>
  </si>
  <si>
    <t>0590100000</t>
  </si>
  <si>
    <t>0590160090</t>
  </si>
  <si>
    <t>Основное мероприятие "Выплата доплат к пенсии"</t>
  </si>
  <si>
    <t>0590200000</t>
  </si>
  <si>
    <t>0590280060</t>
  </si>
  <si>
    <t>Основное мероприятие "Обеспечение выплаты молодым семьям субсидий на приобретение (строительство) жилья экономкласса"</t>
  </si>
  <si>
    <t>Основное мероприятие "Организация предоставления государственных и муниципальных услуг в многофункциональном центре "</t>
  </si>
  <si>
    <t>0700000000</t>
  </si>
  <si>
    <t>0790000000</t>
  </si>
  <si>
    <t>0790100000</t>
  </si>
  <si>
    <t>0790160080</t>
  </si>
  <si>
    <t>9999959300</t>
  </si>
  <si>
    <t>9999993120</t>
  </si>
  <si>
    <t>1100000000</t>
  </si>
  <si>
    <t>1190000000</t>
  </si>
  <si>
    <t>Основное мероприятие "Информирование населения Партизанского муниципального района"</t>
  </si>
  <si>
    <t>1190100000</t>
  </si>
  <si>
    <t>1190120190</t>
  </si>
  <si>
    <t>Основное мероприятие "Создание безопасных условий труда"</t>
  </si>
  <si>
    <t>0220142100</t>
  </si>
  <si>
    <t>Основное мероприятие "Организация и обеспечение занятости детей и подростков"</t>
  </si>
  <si>
    <t>0230300000</t>
  </si>
  <si>
    <t>0230380170</t>
  </si>
  <si>
    <t>Основное мероприятие "Обеспечение деятельности образовательных учреждений"</t>
  </si>
  <si>
    <t>0290140000</t>
  </si>
  <si>
    <t>0290145200</t>
  </si>
  <si>
    <t>Основное мероприятие "Мероприятия, направленные на повышение доступности и качества получения услуг для инвалидов и других маломобильных групп"</t>
  </si>
  <si>
    <t>1300000000</t>
  </si>
  <si>
    <t>1390000000</t>
  </si>
  <si>
    <t>1390100000</t>
  </si>
  <si>
    <t>1390120260</t>
  </si>
  <si>
    <t>Основное мероприятие "Обеспечение деятельности, развитие и укрепление материально-технической базы учреждений культуры"</t>
  </si>
  <si>
    <t>0390000000</t>
  </si>
  <si>
    <t>0390120130</t>
  </si>
  <si>
    <t>0390140000</t>
  </si>
  <si>
    <t>0390145200</t>
  </si>
  <si>
    <t>Основное мероприятие "Обеспечение деятельности муниципальных учреждений культуры"</t>
  </si>
  <si>
    <t>0320000000</t>
  </si>
  <si>
    <t>0320140000</t>
  </si>
  <si>
    <t>0320144000</t>
  </si>
  <si>
    <t>0320144100</t>
  </si>
  <si>
    <t>0320144200</t>
  </si>
  <si>
    <t>0100000000</t>
  </si>
  <si>
    <t>0190000000</t>
  </si>
  <si>
    <t>0190100000</t>
  </si>
  <si>
    <t>0190120160</t>
  </si>
  <si>
    <t>Основное мероприятие "Формирование высококвалифицированного кадрового состава муниципальной службы"</t>
  </si>
  <si>
    <t>0900000000</t>
  </si>
  <si>
    <t>0990000000</t>
  </si>
  <si>
    <t>0990100000</t>
  </si>
  <si>
    <t>0990120010</t>
  </si>
  <si>
    <t>Основное мероприятие "Обеспечение мероприятий по предупреждению и ликвидации последствий чрезвычайных ситуаций и стихийных бедствий "</t>
  </si>
  <si>
    <t>0600000000</t>
  </si>
  <si>
    <t>0690000000</t>
  </si>
  <si>
    <t>0690100000</t>
  </si>
  <si>
    <t>0690120020</t>
  </si>
  <si>
    <t>0800000000</t>
  </si>
  <si>
    <t>0810000000</t>
  </si>
  <si>
    <t>0810100000</t>
  </si>
  <si>
    <t>0810160030</t>
  </si>
  <si>
    <t>Основное мероприятие "Организация транспортного обслуживания населения Партизанского муниципального района"</t>
  </si>
  <si>
    <t>0820000000</t>
  </si>
  <si>
    <t>0820100000</t>
  </si>
  <si>
    <t>Основное мероприятие "Содействие развитию автомобильных дорог общего пользования местного значения Партизанского муниципального района"</t>
  </si>
  <si>
    <t>0820120030</t>
  </si>
  <si>
    <t>Основное мероприятие "Управление и распоряжение имуществом, находящимся в собственности и в ведении Партизанского муниципального района"</t>
  </si>
  <si>
    <t>0990120060</t>
  </si>
  <si>
    <t>Основное мероприятие "Финансовая поддержка субъектов малого и среднего предпринимательства, производящих и реализующих товары (работы, услуги), предназначенные для внутреннего рынка Российской Федерации"</t>
  </si>
  <si>
    <t>1700000000</t>
  </si>
  <si>
    <t>1790000000</t>
  </si>
  <si>
    <t>1790100000</t>
  </si>
  <si>
    <t>1790120170</t>
  </si>
  <si>
    <t>Основное мероприятие "Капитальный ремонт помещений муниципальной собственности Партизанского муниципального района"</t>
  </si>
  <si>
    <t>1890000000</t>
  </si>
  <si>
    <t>Основное мероприятие "Обеспечение водоснабжения и водоотведения населенных пунктов Партизанского муниципального района"</t>
  </si>
  <si>
    <t>Основное мероприятие "Обеспечение теплоснабжения населенных пунктов Партизанского муниципального района"</t>
  </si>
  <si>
    <t>1800000000</t>
  </si>
  <si>
    <t>Основное мероприятие "Поддержка общественных организаций в Партизанском муниципальном районе"</t>
  </si>
  <si>
    <t>Основное мероприятие "Поддержка социально-ориентированных некоммерческих организаций в Партизанском муниципальном районе"</t>
  </si>
  <si>
    <t>1390260010</t>
  </si>
  <si>
    <t>Основное мероприятие "Создание условий для привлечения населения к занятиям спортом"</t>
  </si>
  <si>
    <t>1400000000</t>
  </si>
  <si>
    <t>1490000000</t>
  </si>
  <si>
    <t>1490100000</t>
  </si>
  <si>
    <t>1490120070</t>
  </si>
  <si>
    <t>Содержание мест захоронения</t>
  </si>
  <si>
    <t>Основное мероприятие "Организация и содержание мест захоронения Партизанского муниципального района"</t>
  </si>
  <si>
    <t>1890200000</t>
  </si>
  <si>
    <t>0990140000</t>
  </si>
  <si>
    <t>0990140010</t>
  </si>
  <si>
    <t>0400000000</t>
  </si>
  <si>
    <t>0490000000</t>
  </si>
  <si>
    <t>0490100000</t>
  </si>
  <si>
    <t>Основное мероприятие  "Обеспечение жильем молодых семей и молодых специалистов, проживающих в сельской местности Партизанского муниципального района"</t>
  </si>
  <si>
    <t>Основное мероприятие "Реализация дополнительных общеобразовательных программ и обеспечение условий их предоставления"</t>
  </si>
  <si>
    <t>0290100000</t>
  </si>
  <si>
    <t>1890100000</t>
  </si>
  <si>
    <t>Организация и проведение мероприятий связанных с предпринимательской деятельностью</t>
  </si>
  <si>
    <t>Основное мероприятие "Муниципальная охрана и сохранение объектов культурного наследия"</t>
  </si>
  <si>
    <t>Создание, сохранение, использование и популяризация объектов культурного наследия (памятников истории и культуры)</t>
  </si>
  <si>
    <t>0390200000</t>
  </si>
  <si>
    <t>0390270160</t>
  </si>
  <si>
    <t>Муниципальная программа "Патриотическое воспитание граждан Партизанского муниципального района на 2016-2020 годы"</t>
  </si>
  <si>
    <t>Мероприятия муниципальной программы "Патриотическое воспитание граждан Партизанского муниципального района на 2016-2020 годы"</t>
  </si>
  <si>
    <t>Основное мероприятие "Реализация мероприятий, направленных на привлечение детей и молодежи к участию в  мероприятиях и повышение качества жизни детей"</t>
  </si>
  <si>
    <t>Организация и проведение мероприятий патриотической направленности</t>
  </si>
  <si>
    <t>1600000000</t>
  </si>
  <si>
    <t>1690000000</t>
  </si>
  <si>
    <t>1690100000</t>
  </si>
  <si>
    <t>1690120210</t>
  </si>
  <si>
    <t>0390100000</t>
  </si>
  <si>
    <t>0320100000</t>
  </si>
  <si>
    <t>0290200000</t>
  </si>
  <si>
    <t>1390200000</t>
  </si>
  <si>
    <t xml:space="preserve">Организация и обеспечение оздоровления и отдыха детей </t>
  </si>
  <si>
    <t>0230220320</t>
  </si>
  <si>
    <t>0830000000</t>
  </si>
  <si>
    <t>0830100000</t>
  </si>
  <si>
    <t>0830120030</t>
  </si>
  <si>
    <t>Основное мероприятие "Повышение безопасности дорожного движения в Партизанском муниципальном районе"</t>
  </si>
  <si>
    <t>Вид расходов</t>
  </si>
  <si>
    <t>000</t>
  </si>
  <si>
    <t>Основное мероприятие «Поддержание и улучшение санитарного и эстетического состояния территории Партизанского муниципального района»</t>
  </si>
  <si>
    <t>Ликвидация несанкционированных свалок</t>
  </si>
  <si>
    <t>1890300000</t>
  </si>
  <si>
    <t>Основное мероприятие "Обеспечение электроснабжением населенных пунктов Партизанского муниципального района"</t>
  </si>
  <si>
    <t>Ремонт, капитальный ремонт линий электропередач</t>
  </si>
  <si>
    <t>Дошкольные группы</t>
  </si>
  <si>
    <t>0220242110</t>
  </si>
  <si>
    <t xml:space="preserve">Осуществление регулярных пассажирских перевозок автомобильным транспортом по регулируемым тарифам </t>
  </si>
  <si>
    <t xml:space="preserve">Мероприятия муниципальной программы "Развитие образования Партизанского муниципального района" на 2018-2020 годы </t>
  </si>
  <si>
    <t xml:space="preserve">Муниципальная программа "Развитие культуры Партизанского муниципального района на 2015-2020 годы" </t>
  </si>
  <si>
    <t xml:space="preserve">Мероприятия муниципальной программы "Развитие культуры Партизанского муниципального района на 2015-2020 годы" </t>
  </si>
  <si>
    <t>Строительство, реконструкция, ремонт объектов культуры (в том числе проектно-изыскательские работы), находящихся в муниципальной собственности, и приобретение объектов культуры для муниципальных нужд за счет средств районного бюджета</t>
  </si>
  <si>
    <t>03901S2050</t>
  </si>
  <si>
    <t>Муниципальная программа "Информационное общество Партизанского муниципального района на 2018-2020 годы"</t>
  </si>
  <si>
    <t>Мероприятия муниципальной программы "Информационное общество Партизанского муниципального района на 2018-2020 годы"</t>
  </si>
  <si>
    <t>Муниципальная программа "Экономическое развитие Партизанского муниципального района на 2018-2020 годы"</t>
  </si>
  <si>
    <t>Мероприятия муниципальной программы "Экономическое развитие Партизанского муниципального района на 2018-2020 годы"</t>
  </si>
  <si>
    <t>1500000000</t>
  </si>
  <si>
    <t>1590000000</t>
  </si>
  <si>
    <t>Основное мероприятие "Обеспечение деятельности и укрепление материально-технической базы архивной службы"</t>
  </si>
  <si>
    <t>1590100000</t>
  </si>
  <si>
    <t xml:space="preserve">Проведение мероприятий по приобретению и установки материально-технических средств, проведение мероприятий архивной службы Партизанского муниципального района  </t>
  </si>
  <si>
    <t>1590120090</t>
  </si>
  <si>
    <t>Муниципальная программа "Развитие архивного дела в Партизанском муниципальном районе" на 2015-2019 годы</t>
  </si>
  <si>
    <t>Мероприятия муниципальной программы "Развитие архивного дела в Партизанском муниципальном районе" на 2015-2019 годы</t>
  </si>
  <si>
    <t>Муниципальная программа "Защита населения и территории от чрезвычайных ситуаций, обеспечение пожарной безопасности Партизанского муниципального района" на 2018-2020 годы</t>
  </si>
  <si>
    <t>Мероприятия муниципальной программы "Защита населения и территории от чрезвычайных ситуаций, обеспечение пожарной безопасности Партизанского муниципального района" на 2018-2020 годы</t>
  </si>
  <si>
    <t>Муниципальная программа "Развитие транспортного комплекса Партизанского муниципального района" на 2018-2020 годы</t>
  </si>
  <si>
    <t>Подпрограмма "Развитие транспортного комплекса в Партизанском муниципальном районе на 2018-2020 годы"</t>
  </si>
  <si>
    <t>Подпрограмма "Развитие дорожной отрасли в Партизанском муниципальном районе на 2018-2020 годы"</t>
  </si>
  <si>
    <t>Подпрограмма "Обеспечение безопасности дорожного движения в Партизанском муниципальном районе на 2018-2020 годы"</t>
  </si>
  <si>
    <t>Муниципальная программа "Проведение мероприятий по строительству, реконструкции, ремонту объектов коммунального назначения и электросетей, проектным работам в Партизанском муниципальном районе на 2018-2020 годы"</t>
  </si>
  <si>
    <t>Мероприятия муниципальной программы "Проведение мероприятий по строительству, реконструкции, ремонту объектов коммунального назначения и электросетей, проектным работам в Партизанском муниципальном районе на 2018-2020 годы"</t>
  </si>
  <si>
    <t>1890500000</t>
  </si>
  <si>
    <t>1890370190</t>
  </si>
  <si>
    <t>1890400000</t>
  </si>
  <si>
    <t>1890420290</t>
  </si>
  <si>
    <t>1890520340</t>
  </si>
  <si>
    <t>Муниципальная программа "Реализация Стратегии государственной молодежной политики на территории Партизанского муниципального района" на 2018-2020 годы</t>
  </si>
  <si>
    <t>Мероприятия муниципальной программы "Реализация Стратегии государственной молодежной политики на территории Партизанского муниципального района" на 2018-2020 годы</t>
  </si>
  <si>
    <t>Муниципальная программа "Социальная поддержка населения Партизанского муниципального района" на 2015-2020 годы</t>
  </si>
  <si>
    <t>Мероприятия муниципальной программы "Социальная поддержка населения Партизанского муниципального района" на 2015-2020 годы</t>
  </si>
  <si>
    <t>Муниципальная программа "Обеспечение жильем молодых семей Партизанского муниципального района" на 2018-2020 годы</t>
  </si>
  <si>
    <t>Мероприятия муниципальной программы "Обеспечение жильем молодых семей Партизанского муниципального района" на 2018-2020 годы</t>
  </si>
  <si>
    <t>Муниципальная программа "Развитие физической культуры и спорта на территории Партизанского муниципального района" на 2018-2020 годы</t>
  </si>
  <si>
    <t>Мероприятия муниципальной программы  "Развитие физической культуры и спорта на территории Партизанского муниципального района" на 2018-2020 годы</t>
  </si>
  <si>
    <t>2500000000</t>
  </si>
  <si>
    <t>2590000000</t>
  </si>
  <si>
    <t>2590120150</t>
  </si>
  <si>
    <t>2590100000</t>
  </si>
  <si>
    <t>Реализация дошкольного, общего и дополнительного образования в муниципальных общеобразовательных учреждениях по основным общеобразовательным программам</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</si>
  <si>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</si>
  <si>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Организация и обеспечение оздоровления и отдыха детей Приморского края (за исключением организации отдыха детей в каникулярное время)</t>
  </si>
  <si>
    <t>Осуществление отдельных государственных полномочий по расчету и предоставлению дотаций на выравнивание бюджетной обеспеченности бюджетам поселений</t>
  </si>
  <si>
    <t>9999993110</t>
  </si>
  <si>
    <t>Государственная регистрация актов гражданского состояния</t>
  </si>
  <si>
    <t>Реализация отдельных государственных полномочий по созданию административных комиссий</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</si>
  <si>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местностям</t>
  </si>
  <si>
    <t>Создание и обеспечение деятельности комиссий по делам несовершеннолетних и защите их прав</t>
  </si>
  <si>
    <t>Выполнение отдельных государственных полномочий по государственному управлению охраной труда</t>
  </si>
  <si>
    <t>Итого по муниципальным программам</t>
  </si>
  <si>
    <t>0000000000</t>
  </si>
  <si>
    <t>Проектирование и (или) строительство, реконструкция, модернизация и капитальный ремонт объектов водопроводно-канализационного хозяйства за счет средств районного бюджета</t>
  </si>
  <si>
    <t>18901S2320</t>
  </si>
  <si>
    <t>Мероприятия по энергосбережению и повышению энергетической эффективности систем коммунальной инфраструктуры за счет средств районного бюджета</t>
  </si>
  <si>
    <t>18902S2270</t>
  </si>
  <si>
    <t>08201S2390</t>
  </si>
  <si>
    <t>Капитальный ремонт и ремонт автомобильных дорог общего пользования населенных пунктов за счет средств дорожного фонда Партизанского муниципального района</t>
  </si>
  <si>
    <t>Составление (изменение) списков кандидатов в присяжные заседатели федеральных  судов общей юрисдикции в Российской Федерации</t>
  </si>
  <si>
    <t>9999951200</t>
  </si>
  <si>
    <t>19901L4970</t>
  </si>
  <si>
    <t>Реализация мероприятий по обеспечению жильем молодых семей за счет средств бюджетов</t>
  </si>
  <si>
    <t>Муниципальная программа "Противодействие коррупции в Партизанском муниципальном районе на 2018-2020 годы"</t>
  </si>
  <si>
    <t>Мероприятия муниципальной программы "Противодействие коррупции в Партизанском муниципальном районе на 2018-2020 годы"</t>
  </si>
  <si>
    <t>1000000000</t>
  </si>
  <si>
    <t>1090000000</t>
  </si>
  <si>
    <t>Мероприятия по противодействию коррупции в Партизанском муниципальном районе</t>
  </si>
  <si>
    <t>1090120180</t>
  </si>
  <si>
    <t>Основное мероприятие "Создание условий по предупреждению коррупционных действий в Партизанском муниципальном районе"</t>
  </si>
  <si>
    <t>1090100000</t>
  </si>
  <si>
    <t>Муниципальная программа  "Развитие муниципальной службы в администрации Партизанского муниципального района на 2016-2021 годы"</t>
  </si>
  <si>
    <t>Мероприятия муниципальной программы  "Развитие муниципальной службы в администрации Партизанского муниципального района на 2016-2021 годы"</t>
  </si>
  <si>
    <t>Муниципальная программа "Улучшение условий труда в муниципальных учреждениях Партизанского муниципального района на 2019-2021 годы"</t>
  </si>
  <si>
    <t>Мероприятия муниципальной программы "Улучшение условий труда в муниципальных учреждениях Партизанского муниципального района на 2019-2021 годы"</t>
  </si>
  <si>
    <t>Муниципальная программа "Доступная среда" на 2019-2021 годы</t>
  </si>
  <si>
    <t>Мероприятия муниципальной программы "Доступная среда" на 2019-2021 годы</t>
  </si>
  <si>
    <t>Муниципальная программа "Развитие малого и среднего предпринимательства в Партизанском муниципальном районе" на 2019-2021 годы</t>
  </si>
  <si>
    <t>Мероприятия муниципальной программы "Развитие малого и среднего предпринимательства в Партизанском муниципальном районе" на 2019-2021 годы</t>
  </si>
  <si>
    <t>Муниципальная программа "Повышение качества предоставления государственных и муниципальных услуг в Партизанском муниципальном районе" на 2019-2021 годы</t>
  </si>
  <si>
    <t>Мероприятия муниципальной программы "Повышение качества предоставления государственных и муниципальных услуг в Партизанском муниципальном районе" на 2019-2021 годы</t>
  </si>
  <si>
    <t>Резервный фонд администрации Партизанского муниципального района</t>
  </si>
  <si>
    <t>9999920110</t>
  </si>
  <si>
    <t>Комплектование книжных фондов и обеспечение информационно-техническим оборудованием библиотек</t>
  </si>
  <si>
    <t>0320192540</t>
  </si>
  <si>
    <t>Мероприятия по энергосбережению и повышению энергетической эффективности систем коммунальной инфраструктуры Приморского края</t>
  </si>
  <si>
    <t>1890292270</t>
  </si>
  <si>
    <t>Муниципальная программа «Строительство Новолитовской  общеобразовательной школы на 220 учащихся с блоком 4-х дошкольных групп, Партизанский район, Приморский край» на 2012-2021 годы</t>
  </si>
  <si>
    <t>Мероприятия муниципальной программы «Строительство Новолитовской  общеобразовательной школы на 220 учащихся с блоком 4-х дошкольных групп, Партизанский район, Приморский край» на 2012-2021 годы</t>
  </si>
  <si>
    <t>2100000000</t>
  </si>
  <si>
    <t>2190000000</t>
  </si>
  <si>
    <t>Капитальный ремонт и ремонт автомобильных дорог общего пользования населенных пунктов за счет дорожного фонда Приморского края</t>
  </si>
  <si>
    <t>0820192390</t>
  </si>
  <si>
    <t xml:space="preserve">Обеспечение бесплатным питанием детей, обучающихся в муниципальных общеобразовательных организациях  </t>
  </si>
  <si>
    <t>0220293150</t>
  </si>
  <si>
    <t>Основное мероприятие "Меры социальной поддержки педагогическим работникам"</t>
  </si>
  <si>
    <t>0290300000</t>
  </si>
  <si>
    <t>Обеспечение мер социальной поддержки педагогическим работникам муниципальных образовательных организаций</t>
  </si>
  <si>
    <t>0290393140</t>
  </si>
  <si>
    <t>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</si>
  <si>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9999993130</t>
  </si>
  <si>
    <t>Развитие спортивной инфраструктуры, находящейся в муниципальной собственности</t>
  </si>
  <si>
    <t xml:space="preserve">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</si>
  <si>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021Р252320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</si>
  <si>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иными способами"</t>
  </si>
  <si>
    <t>2590200000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</si>
  <si>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</si>
  <si>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Муниципальная программа "Проведение мероприятий по строительству, реконструкции, ремонту объектов муниципального жилищного фонда, переселению граждан из аварийного жилищного фонда и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Партизанском муниципальном районе на 2018-2020 годы"</t>
  </si>
  <si>
    <t>Мероприятия муниципальной программы "Проведение мероприятий по строительству, реконструкции, ремонту объектов муниципального жилищного фонда, переселению граждан из аварийного жилищного фонда и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Партизанском муниципальном районе на 2018-2020 годы"</t>
  </si>
  <si>
    <t>Обеспечение граждан твердым топливом (дровами)</t>
  </si>
  <si>
    <t>Средства благотворительного пожертвования</t>
  </si>
  <si>
    <t>2190177777</t>
  </si>
  <si>
    <t>Обеспечение мероприятий по софинансированию за счет средств благотворительного пожертвования</t>
  </si>
  <si>
    <t>21901S7777</t>
  </si>
  <si>
    <t>0220177777</t>
  </si>
  <si>
    <t xml:space="preserve">Межбюджетные  трансферты, передаваемые бюджету Партизанского муниципального района </t>
  </si>
  <si>
    <t>9999970010</t>
  </si>
  <si>
    <t>25902М0820</t>
  </si>
  <si>
    <t>Основное мероприятие "Социальная поддержка семей и детей"</t>
  </si>
  <si>
    <t>0590300000</t>
  </si>
  <si>
    <t>Проведение социально значимых мероприятий</t>
  </si>
  <si>
    <t>0590320200</t>
  </si>
  <si>
    <t>Ремонт зданий муниципальных образовательных учреждений</t>
  </si>
  <si>
    <t>0210170060</t>
  </si>
  <si>
    <t>0220270060</t>
  </si>
  <si>
    <t>Мероприятия по развитию спортивной инфраструктуры, находящейся в муниципальной собственности за счет средств районного бюджета</t>
  </si>
  <si>
    <t>Поддержка лучших работников муниципальных учреждений культуры, находящихся на территории сельских поселений за счет средств бюджетов</t>
  </si>
  <si>
    <t>Поддержка муниципальных учреждений культуры за счет средств бюджетов</t>
  </si>
  <si>
    <t>03201L5192</t>
  </si>
  <si>
    <t>03201L5193</t>
  </si>
  <si>
    <t>Мероприятия по развитию информационной системы, информационных сервисов и системы межведомственного электронного взаимодействия</t>
  </si>
  <si>
    <t>0790220240</t>
  </si>
  <si>
    <t>Основное мероприятие "Обслуживание информационно-коммуникационной инфраструктуры органов местного самоуправления"</t>
  </si>
  <si>
    <t>0790200000</t>
  </si>
  <si>
    <t>Обеспечение учреждений культуры передвижными многофункциональными культурными центрами (автоклубами)</t>
  </si>
  <si>
    <t>032А155192</t>
  </si>
  <si>
    <t>Расходы, связанные с исполнением решений, принятых судебными органами</t>
  </si>
  <si>
    <t>9999920250</t>
  </si>
  <si>
    <t>Ремонт сетей водоснабжения, водоотведения</t>
  </si>
  <si>
    <t>1890170020</t>
  </si>
  <si>
    <t>Обеспечение функционирования объектов обращения с твердыми коммунальными отходами, находящихся в муниципальной собственности</t>
  </si>
  <si>
    <t>1890592640</t>
  </si>
  <si>
    <t>0490140020</t>
  </si>
  <si>
    <t>Предоставление государственных и муниципальных услуг</t>
  </si>
  <si>
    <t>149P592190</t>
  </si>
  <si>
    <t>149P5S2190</t>
  </si>
  <si>
    <t>149P500000</t>
  </si>
  <si>
    <t xml:space="preserve"> Федеральный проект "Спорт - норма жизни"</t>
  </si>
  <si>
    <t>Обеспечение функционирования объектов обращения с твердыми коммунальными отходами, находящихся в муниципальной собственности за счет средств районного бюджета</t>
  </si>
  <si>
    <t>18905S2640</t>
  </si>
  <si>
    <t>Строительство (реконструкция) и приобретение зданий муниципальных общеобразовательных организаций</t>
  </si>
  <si>
    <t>Строительство (реконструкция) и приобретение зданий муниципальных общеобразовательных организаций за счет средств районного бюджета</t>
  </si>
  <si>
    <t>Основное мероприятие "Развитие инфраструктуры  общеобразовательных организаций"</t>
  </si>
  <si>
    <t>0240000000</t>
  </si>
  <si>
    <t>0240100000</t>
  </si>
  <si>
    <t>02401P5200</t>
  </si>
  <si>
    <t>02401S5200</t>
  </si>
  <si>
    <t xml:space="preserve">Подпрограмма «Содействие созданию в Партизанском муниципальном районе новых мест в общеобразовательных учреждениях» </t>
  </si>
  <si>
    <t>1890700000</t>
  </si>
  <si>
    <t>Основное мероприятие "Обеспечение граждан Партизанского муниципального района твердым топливом (дровами)</t>
  </si>
  <si>
    <t>1890792620</t>
  </si>
  <si>
    <t>18907S2620</t>
  </si>
  <si>
    <t>Обеспечение учреждений культуры автоклубами за счет средств районного бюджета</t>
  </si>
  <si>
    <t>032А1S2660</t>
  </si>
  <si>
    <t>032А100000</t>
  </si>
  <si>
    <t>Федеральный проект "Культурная среда"</t>
  </si>
  <si>
    <t>Обеспечение учреждений культуры автоклубами</t>
  </si>
  <si>
    <t>032А192660</t>
  </si>
  <si>
    <t>Строительство, реконструкция, ремонт объектов культуры (в том числе проектно-изыскательские работы), находящихся в муниципальной собственности, и приобретение объектов культуры для муниципальных нужд</t>
  </si>
  <si>
    <t>0390192050</t>
  </si>
  <si>
    <t>Информационно-разъяснительные мероприятия</t>
  </si>
  <si>
    <t>0790120370</t>
  </si>
  <si>
    <t xml:space="preserve">Ремонт сетей и объектов теплоснабжения </t>
  </si>
  <si>
    <t>1890270050</t>
  </si>
  <si>
    <t>Комплектование книжных фондов и обеспечение информационно-техническим оборудованием библиотек за счет средств районного бюджета</t>
  </si>
  <si>
    <t>03201S2540</t>
  </si>
  <si>
    <t>Основное мероприятие "Восстановление функционирования автомобильных дорог Партизанского муниципального района"</t>
  </si>
  <si>
    <t>0820200000</t>
  </si>
  <si>
    <t>Ликвидация последствий стихийных бедствий и других чрезвычайных происшествий</t>
  </si>
  <si>
    <t>0820220330</t>
  </si>
  <si>
    <t>2300000000</t>
  </si>
  <si>
    <t>2390000000</t>
  </si>
  <si>
    <t>Основное мероприятие "Обеспечение безопасности в образовательных учреждениях"</t>
  </si>
  <si>
    <t>2390100000</t>
  </si>
  <si>
    <t>Комплексная безопасность образовательных учреждений</t>
  </si>
  <si>
    <t>2390120270</t>
  </si>
  <si>
    <t xml:space="preserve">Муниципальная программа "Комплексная безопасность образовательных учреждений Партизанского муниципального района" на 2014-2021 годы </t>
  </si>
  <si>
    <t xml:space="preserve">Мероприятия муниципальной программы "Комплексная безопасность образовательных учреждений Партизанского муниципального района" на 2014-2021 годы </t>
  </si>
  <si>
    <t>Ремонт автомобильных дорог на территории Партизанского муниципального района</t>
  </si>
  <si>
    <t>0820120040</t>
  </si>
  <si>
    <t>Модернизация и укрепление материально-технической базы</t>
  </si>
  <si>
    <t>0390120140</t>
  </si>
  <si>
    <t>1490170210</t>
  </si>
  <si>
    <t>Развитие спортивной инфраструктуры в Партизанском муниципальном районе</t>
  </si>
  <si>
    <t>0320177777</t>
  </si>
  <si>
    <t>Иные межбюджетные трансферты</t>
  </si>
  <si>
    <t>9999980020</t>
  </si>
  <si>
    <t xml:space="preserve">Разработка, проверка проектно-сметной документации на строительство, реконструкцию объектов жилищно-коммунального и социально-культурного назначения </t>
  </si>
  <si>
    <t>0240170030</t>
  </si>
  <si>
    <t>0690280070</t>
  </si>
  <si>
    <t>0690200000</t>
  </si>
  <si>
    <t>Предоставление денежной выплаты гражданам, пострадавшим в результате чрезвычайной ситуации</t>
  </si>
  <si>
    <t>Основное мероприятие "Предоставление мер социальной поддержки гражданам, пострадавшим в результате чрезвычайной ситуации"</t>
  </si>
  <si>
    <t>2390177777</t>
  </si>
  <si>
    <t>0690123800</t>
  </si>
  <si>
    <t>Мероприятия по ликвидации чрезвычайных ситуаций природного и техногенного характера за счет средств резервного фонда Администрации Приморского края</t>
  </si>
  <si>
    <t>1890323800</t>
  </si>
  <si>
    <t>0210252320</t>
  </si>
  <si>
    <t>Основное мероприятие "Развитие инфраструктуры  дошкольных образовательных организаций"</t>
  </si>
  <si>
    <t>0210200000</t>
  </si>
  <si>
    <t>(в рублях)</t>
  </si>
  <si>
    <t>Создание в общеобразовательных организациях, расположенных в сельской местности, условий для занятий физической культурой и спортом</t>
  </si>
  <si>
    <t>022E250970</t>
  </si>
  <si>
    <t>Пояснения отклонений от плановых (уточненных) значений</t>
  </si>
  <si>
    <t>Сведения о фактически произведенных расходах на реализацию муниципальных программ Партизанского муниципального района на 2020 год</t>
  </si>
  <si>
    <t>Первоначально утвержденный бюджет 2020 года</t>
  </si>
  <si>
    <t>Уточненный бюджет                                2020 года</t>
  </si>
  <si>
    <t>Кассовое 
исполнение                         за 2020 год</t>
  </si>
  <si>
    <t>Процент исполнения к первоначальному бюджету 2020 года</t>
  </si>
  <si>
    <t>Процент исполне-ния к уточнен-ному бюджету 2020 года</t>
  </si>
  <si>
    <t xml:space="preserve">Муниципальная программа "Развитие образования Партизанского муниципального района" на 2018-2022 годы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</si>
  <si>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рая</t>
  </si>
  <si>
    <t xml:space="preserve">Подпрограмма "Развитие и поддержка педагогических кадров" </t>
  </si>
  <si>
    <t>0260000000</t>
  </si>
  <si>
    <t>0260100000</t>
  </si>
  <si>
    <t>0260193140</t>
  </si>
  <si>
    <t>Укрепление материально-технической базы домов культуры</t>
  </si>
  <si>
    <t>0390192470</t>
  </si>
  <si>
    <t>Укрепление материально-технической базы домов культуры за счет средств районного бюджета</t>
  </si>
  <si>
    <t>03901S2470</t>
  </si>
  <si>
    <t>Проектирование,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на их капитальный ремонт и ремонт за счет средств дорожного фонда Приморского края</t>
  </si>
  <si>
    <t>0820192250</t>
  </si>
  <si>
    <t>Проектирование, строительство, капитальный ремонт и ремонт подъездных автомобильных дорог, проездов к земельным участкам, предоставленным (предоставляемым) на бесплатной основе гражданам, имеющим трех и более детей, и гражданам, имеющим двух детей, а также молодым семьям, за счет дорожного фонда Приморского края</t>
  </si>
  <si>
    <t>0820192380</t>
  </si>
  <si>
    <t>Проектирование,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на их капитальный ремонт и ремонт за счет средств дорожного фонда Партизанского муниципального района</t>
  </si>
  <si>
    <t>08201S2250</t>
  </si>
  <si>
    <t>Проектирование, строительство, капитальный ремонт и ремонт подъездных автомобильных дорог, проездов к земельным участкам, предоставленным (предоставляемым) на бесплатной основе гражданам, имеющим трех и более детей, и гражданам, имеющим двух детей, а также молодым семьям, за счет средств дорожного фонда Партизанского муниципального района</t>
  </si>
  <si>
    <t>08201S2380</t>
  </si>
  <si>
    <t>Разработка, проверка проектно-сметной документации на строительство, реконструкцию объектов жилищно-коммунального и социально-культурного назначения</t>
  </si>
  <si>
    <t>1890170030</t>
  </si>
  <si>
    <t>Основное мероприятие "Переселение граждан из аварийного жилищного фонда в Партизанском муниципальном районе"</t>
  </si>
  <si>
    <t>Переселение граждан из аварийного жилищного фонда</t>
  </si>
  <si>
    <t>Федеральный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</si>
  <si>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</si>
  <si>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районного бюджета</t>
  </si>
  <si>
    <t>2590300000</t>
  </si>
  <si>
    <t>2590380080</t>
  </si>
  <si>
    <t>259F300000</t>
  </si>
  <si>
    <t>259F367484</t>
  </si>
  <si>
    <t>2800000000</t>
  </si>
  <si>
    <t>2890000000</t>
  </si>
  <si>
    <t>2890100000</t>
  </si>
  <si>
    <t>2890120380</t>
  </si>
  <si>
    <t>Муниципальная программа «Профилактика терроризма, экстремизма, наркомании и алкоголизма, предупреждение безнадзорности, беспризорности и правонарушений среди несовершеннолетних на территории Партизанского муниципального района» на 2019-2021 годы</t>
  </si>
  <si>
    <t>Мероприятия муниципальной программы «Профилактика терроризма, экстремизма, наркомании и алкоголизма, предупреждение безнадзорности, беспризорности и правонарушений среди несовершеннолетних на территории Партизанского муниципального района» на 2019-2021 годы</t>
  </si>
  <si>
    <t>Основное мероприятие "Профилактика терроризма и экстремизма, незаконного потребления наркотических средств и психотропных веществ, повышение уровня антитеррористической защищенности, предупреждение безнадзорности, беспризорности и правонарушений среди несовершеннолетних на территории Партизанского муниципального района"</t>
  </si>
  <si>
    <t xml:space="preserve">Мероприятия по профилактике терроризма и экстремизма, незаконного потребления наркотических средств и психотропных веществ, предупреждение безнадзорности, беспризорности и правонарушений среди несовершеннолетних </t>
  </si>
  <si>
    <t>Организация мероприятий при осуществлении деятельности по обращению с животными без владельцев</t>
  </si>
  <si>
    <t>Реализация государственных полномочий органов опеки и попечительства в отношении несовершеннолетних</t>
  </si>
  <si>
    <t>9999993160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</si>
  <si>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</si>
  <si>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0220153030</t>
  </si>
  <si>
    <t>Обеспечение горячим питанием обучающихся, получающих начальное общее образование в муниципальных общеобразовательных организациях Приморского края, софинансируемые за счет средств федерального бюджета</t>
  </si>
  <si>
    <t>02201R3041</t>
  </si>
  <si>
    <t>Мероприятия по ликвидации чрезвычайных ситуаций природного и техногенного характера за счет средств резервного фонда Правительства Приморского края по ликвидации чрезвычайных ситуаций природного и техногенного характера</t>
  </si>
  <si>
    <t>0220223800</t>
  </si>
  <si>
    <t>0220277777</t>
  </si>
  <si>
    <t>0230142320</t>
  </si>
  <si>
    <t>Содержание и развитие спортивной инфраструктуры</t>
  </si>
  <si>
    <t>0230170220</t>
  </si>
  <si>
    <t>Федеральный проект "Успех каждого ребенка"</t>
  </si>
  <si>
    <t>Создание новых мест в образовательных организациях различных типов для реализации дополнительных общеразвиваюших программ всех направленностей</t>
  </si>
  <si>
    <t>023Е200000</t>
  </si>
  <si>
    <t>023Е254910</t>
  </si>
  <si>
    <t>Федеральный проект "Учитель будущего"</t>
  </si>
  <si>
    <t>026Е500000</t>
  </si>
  <si>
    <t>026Е593140</t>
  </si>
  <si>
    <t>0390180020</t>
  </si>
  <si>
    <t>Мероприятия в области использования и охраны водных объектов</t>
  </si>
  <si>
    <t>0690192130</t>
  </si>
  <si>
    <t>Мероприятия в области использования и охраны водных объектов за счет средств районного бюджета</t>
  </si>
  <si>
    <t>06901S2130</t>
  </si>
  <si>
    <t>0820223800</t>
  </si>
  <si>
    <t>0990120250</t>
  </si>
  <si>
    <t>Оснащение объектов спортивной инфраструктуры спортивно-технологическим оборудованием</t>
  </si>
  <si>
    <t>149Р552280</t>
  </si>
  <si>
    <t>149Р592180</t>
  </si>
  <si>
    <t>149Р5S2180</t>
  </si>
  <si>
    <t>Приобретение и поставка спортивного инвентаря, спортивного оборудования и иного имущества для развития лыжного спорта</t>
  </si>
  <si>
    <t>Приобретение и поставка спортивного инвентаря, спортивного оборудования и иного имущества для развития лыжного спортаза счет средств районного бюджета</t>
  </si>
  <si>
    <t>1890120250</t>
  </si>
  <si>
    <t>1890580020</t>
  </si>
  <si>
    <t>Обеспечение граждан твердым топливом</t>
  </si>
  <si>
    <t>Обеспечение граждан твердым топливом за счет средств районного бюджета</t>
  </si>
  <si>
    <t>1890720400</t>
  </si>
  <si>
    <t>Основное мероприятие "Развитие инфрастуктуры общеобразовательных организаций"</t>
  </si>
  <si>
    <t>2190100000</t>
  </si>
  <si>
    <t>Строительство, реконструкция и приобритение зданий муниципальных общеобразовательных организаций</t>
  </si>
  <si>
    <t>2190192040</t>
  </si>
  <si>
    <t>2590320250</t>
  </si>
  <si>
    <t>Основное мероприятие "Ликвидация последствий стихийных бедствий и других чрезвычайных происшествий"</t>
  </si>
  <si>
    <t>2590400000</t>
  </si>
  <si>
    <t>2590423800</t>
  </si>
  <si>
    <t>259F36748S</t>
  </si>
  <si>
    <t>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</si>
  <si>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259F367483</t>
  </si>
  <si>
    <t>2700000000</t>
  </si>
  <si>
    <t>2790000000</t>
  </si>
  <si>
    <t>2790100000</t>
  </si>
  <si>
    <t>2790170200</t>
  </si>
  <si>
    <t>Муниципальная программа «Реконструкция, капитальный ремонт, ремонт объектов социально-культурного назначения Партизанского муниципального района» на 2020 год</t>
  </si>
  <si>
    <t>Мероприятия муниципальной программы «Реконструкция, капитальный ремонт, ремонт объектов социально-культурного назначения Партизанского муниципального района» на 2020 год</t>
  </si>
  <si>
    <t>Ремонт, капитальный ремонт, снос аварийных объектов муниципальной собственности</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</si>
  <si>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</si>
  <si>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9999952600</t>
  </si>
  <si>
    <t>Государственная регистрация актов гражданского состояния за счет средств резервного фонда Правительства Российской Федерации</t>
  </si>
  <si>
    <t>999995930F</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</si>
  <si>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</si>
  <si>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9999993050</t>
  </si>
  <si>
    <t xml:space="preserve">Непрограммные мероприятия на оказание содействия в подготовке проведения общероссийского голосования, а также в информировании граждан Российской Федерации о такой подготовке </t>
  </si>
  <si>
    <t>999W900000</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</si>
  <si>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 за счет средств районного бюджета</t>
  </si>
  <si>
    <t>999W920390</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</si>
  <si>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</si>
  <si>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999W994020</t>
  </si>
  <si>
    <t>9999958790</t>
  </si>
  <si>
    <t>Иные межбюджетные трансферты из резервного фонда Правительства РФ на осуществление выплат стимулирующего характера за особые условия труда</t>
  </si>
  <si>
    <t>Неиспользованные ассигнования были запланированы для развертывания и функционирования пунктов временного обогрева разворачиваемых при возникновении заторов и прекращения движения автотранспорта на дорогах, возможных при выпадении большого количества осадков, для обогрева водителей и пассажиров оказавшихся в опасности.</t>
  </si>
  <si>
    <t>По данной программе отражены расходы за счет средств районного бюджета на  ликвидацию последствий, возникших во время чрезвычайной ситуации, вызванной сильными продолжительными ливневыми дождями при прохождении тайфуна «Майсак», ассигнования не были освоены, так как на выполнение данных работ были выделены субсидии из Резервного фонда Администрации Приморского края по ликвидации чрезвычайных ситуаций природного и техногенного характера; также отражены расходы на ремонт и содержание автомобильных дорог на территории Партизанского муниципального района (приобретение дорожной техники, грейдеровка дорог, очистка от снега и подсыпка в зимнее время), средства были освоены по фактической потребности; кроме того ассигнования были запланированы на обустройство пешеходных переходов, контракты были выполнены не в полном объеме, в связи со смертью подрядчика.</t>
  </si>
  <si>
    <t>Средства были запланированы на проведение социально значимых мероприятий для  инвалидов, но в целях профилактики распространения коронавирусной инфекции, мероприятия были отменены.</t>
  </si>
  <si>
    <t>Расходы на ремонт линий электропередач не были освоены, так как контракты были выполнены не в полном объеме, в связи со смертью подрядчика, после вступления в права наследства, работы будут выполнены и оплачены в 2021 году.</t>
  </si>
  <si>
    <t>Ассигнования освоены не в полном объеме, так как оплаты производились по факту, согласно актов выполненных работ, завершение строительства объекта «Новолитовская общеобразовательная школа на 220 учащихся с блоком 4-х дошкольных групп, Партизанский район, Приморский край» запланированно в 2021 году.</t>
  </si>
  <si>
    <t>По данной программе были запланированы мероприятия по переселению граждан из аварийного жилищного фонда. Ассигнования освоены не в полном объеме в связи с экономией по итогам проведенных аукционов и разницой между нормативной и фактической стоимостью жилья на рынке.</t>
  </si>
</sst>
</file>

<file path=xl/styles.xml><?xml version="1.0" encoding="utf-8"?>
<styleSheet xmlns="http://schemas.openxmlformats.org/spreadsheetml/2006/main">
  <numFmts count="2">
    <numFmt numFmtId="164" formatCode="0.0"/>
    <numFmt numFmtId="165" formatCode="#,##0.0"/>
  </numFmts>
  <fonts count="32">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8"/>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0"/>
      <color indexed="8"/>
      <name val="Arial"/>
      <family val="2"/>
      <charset val="204"/>
    </font>
    <font>
      <sz val="10"/>
      <color indexed="8"/>
      <name val="Times New Roman"/>
      <family val="1"/>
      <charset val="204"/>
    </font>
    <font>
      <sz val="11"/>
      <color indexed="20"/>
      <name val="Calibri"/>
      <family val="2"/>
      <charset val="204"/>
    </font>
    <font>
      <i/>
      <sz val="11"/>
      <color indexed="23"/>
      <name val="Calibri"/>
      <family val="2"/>
      <charset val="204"/>
    </font>
    <font>
      <sz val="10"/>
      <color indexed="8"/>
      <name val="Arial"/>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color indexed="8"/>
      <name val="Times New Roman"/>
      <family val="1"/>
      <charset val="204"/>
    </font>
    <font>
      <sz val="12"/>
      <color indexed="8"/>
      <name val="Times New Roman"/>
      <family val="1"/>
      <charset val="204"/>
    </font>
    <font>
      <b/>
      <sz val="12"/>
      <color indexed="8"/>
      <name val="Times New Roman"/>
      <family val="1"/>
      <charset val="204"/>
    </font>
    <font>
      <sz val="12"/>
      <name val="Times New Roman"/>
      <family val="1"/>
      <charset val="204"/>
    </font>
    <font>
      <b/>
      <sz val="12"/>
      <name val="Times New Roman"/>
      <family val="1"/>
      <charset val="204"/>
    </font>
    <font>
      <sz val="10"/>
      <name val="Arial Cyr"/>
    </font>
    <font>
      <sz val="14"/>
      <name val="Times New Roman"/>
      <family val="1"/>
      <charset val="204"/>
    </font>
    <font>
      <b/>
      <sz val="10"/>
      <name val="Arial Cyr"/>
      <charset val="204"/>
    </font>
    <font>
      <sz val="10"/>
      <color rgb="FF000000"/>
      <name val="Arial Cyr"/>
    </font>
    <font>
      <b/>
      <sz val="10"/>
      <color rgb="FF000000"/>
      <name val="Arial CYR"/>
    </font>
    <font>
      <sz val="12"/>
      <color theme="1"/>
      <name val="Times New Roman"/>
      <family val="1"/>
      <charset val="204"/>
    </font>
    <font>
      <sz val="12"/>
      <color rgb="FF000000"/>
      <name val="Times New Roman"/>
      <family val="1"/>
      <charset val="204"/>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63"/>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22"/>
      </patternFill>
    </fill>
    <fill>
      <patternFill patternType="solid">
        <fgColor indexed="65"/>
        <bgColor indexed="64"/>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1" fontId="28" fillId="0" borderId="11">
      <alignment horizontal="center" vertical="top" shrinkToFit="1"/>
    </xf>
    <xf numFmtId="0" fontId="29" fillId="0" borderId="11">
      <alignment vertical="top" wrapText="1"/>
    </xf>
    <xf numFmtId="0" fontId="25" fillId="12" borderId="2">
      <alignment horizontal="left" vertical="top" wrapText="1"/>
    </xf>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3" borderId="3" applyNumberFormat="0" applyAlignment="0" applyProtection="0"/>
    <xf numFmtId="0" fontId="4" fillId="2" borderId="1" applyNumberFormat="0" applyAlignment="0" applyProtection="0"/>
    <xf numFmtId="0" fontId="5" fillId="2" borderId="3" applyNumberFormat="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4" fillId="0" borderId="7" applyNumberFormat="0" applyFill="0" applyAlignment="0" applyProtection="0"/>
    <xf numFmtId="0" fontId="9" fillId="17" borderId="8" applyNumberFormat="0" applyAlignment="0" applyProtection="0"/>
    <xf numFmtId="0" fontId="10" fillId="0" borderId="0" applyNumberFormat="0" applyFill="0" applyBorder="0" applyAlignment="0" applyProtection="0"/>
    <xf numFmtId="0" fontId="11" fillId="8" borderId="0" applyNumberFormat="0" applyBorder="0" applyAlignment="0" applyProtection="0"/>
    <xf numFmtId="0" fontId="13" fillId="0" borderId="0">
      <alignment vertical="top" wrapText="1"/>
    </xf>
    <xf numFmtId="0" fontId="12" fillId="0" borderId="0"/>
    <xf numFmtId="0" fontId="14" fillId="18" borderId="0" applyNumberFormat="0" applyBorder="0" applyAlignment="0" applyProtection="0"/>
    <xf numFmtId="0" fontId="15" fillId="0" borderId="0" applyNumberFormat="0" applyFill="0" applyBorder="0" applyAlignment="0" applyProtection="0"/>
    <xf numFmtId="0" fontId="16" fillId="4" borderId="9" applyNumberFormat="0" applyFont="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19" borderId="0" applyNumberFormat="0" applyBorder="0" applyAlignment="0" applyProtection="0"/>
  </cellStyleXfs>
  <cellXfs count="66">
    <xf numFmtId="0" fontId="0" fillId="0" borderId="0" xfId="0"/>
    <xf numFmtId="0" fontId="0" fillId="0" borderId="0" xfId="0" applyFill="1"/>
    <xf numFmtId="4" fontId="0" fillId="0" borderId="0" xfId="0" applyNumberFormat="1" applyFill="1"/>
    <xf numFmtId="0" fontId="21" fillId="0" borderId="0" xfId="39" applyFont="1" applyFill="1" applyAlignment="1">
      <alignment horizontal="right" wrapText="1"/>
    </xf>
    <xf numFmtId="0" fontId="23" fillId="20" borderId="2" xfId="39" applyFont="1" applyFill="1" applyBorder="1" applyAlignment="1">
      <alignment horizontal="center" vertical="center" wrapText="1"/>
    </xf>
    <xf numFmtId="164" fontId="23" fillId="20" borderId="2" xfId="0" applyNumberFormat="1" applyFont="1" applyFill="1" applyBorder="1" applyAlignment="1">
      <alignment horizontal="center" vertical="center" wrapText="1" shrinkToFit="1"/>
    </xf>
    <xf numFmtId="0" fontId="21" fillId="20" borderId="2" xfId="40" applyNumberFormat="1" applyFont="1" applyFill="1" applyBorder="1" applyAlignment="1" applyProtection="1">
      <alignment horizontal="center" vertical="center" wrapText="1"/>
    </xf>
    <xf numFmtId="0" fontId="22" fillId="20" borderId="2" xfId="0" applyFont="1" applyFill="1" applyBorder="1" applyAlignment="1">
      <alignment vertical="top" wrapText="1"/>
    </xf>
    <xf numFmtId="49" fontId="22" fillId="20" borderId="2" xfId="0" applyNumberFormat="1" applyFont="1" applyFill="1" applyBorder="1" applyAlignment="1">
      <alignment horizontal="center" vertical="top" shrinkToFit="1"/>
    </xf>
    <xf numFmtId="4" fontId="22" fillId="20" borderId="2" xfId="0" applyNumberFormat="1" applyFont="1" applyFill="1" applyBorder="1" applyAlignment="1">
      <alignment horizontal="right" vertical="top" shrinkToFit="1"/>
    </xf>
    <xf numFmtId="164" fontId="0" fillId="20" borderId="2" xfId="0" applyNumberFormat="1" applyFill="1" applyBorder="1" applyAlignment="1">
      <alignment vertical="top"/>
    </xf>
    <xf numFmtId="0" fontId="23" fillId="20" borderId="2" xfId="0" applyFont="1" applyFill="1" applyBorder="1" applyAlignment="1">
      <alignment horizontal="left" vertical="top" wrapText="1"/>
    </xf>
    <xf numFmtId="49" fontId="21" fillId="20" borderId="2" xfId="0" applyNumberFormat="1" applyFont="1" applyFill="1" applyBorder="1" applyAlignment="1">
      <alignment horizontal="center" vertical="top" shrinkToFit="1"/>
    </xf>
    <xf numFmtId="4" fontId="21" fillId="20" borderId="2" xfId="0" applyNumberFormat="1" applyFont="1" applyFill="1" applyBorder="1" applyAlignment="1">
      <alignment horizontal="right" vertical="top" shrinkToFit="1"/>
    </xf>
    <xf numFmtId="0" fontId="21" fillId="20" borderId="2" xfId="0" applyFont="1" applyFill="1" applyBorder="1" applyAlignment="1">
      <alignment vertical="top" wrapText="1"/>
    </xf>
    <xf numFmtId="0" fontId="30" fillId="20" borderId="2" xfId="0" applyFont="1" applyFill="1" applyBorder="1" applyAlignment="1">
      <alignment vertical="top" wrapText="1"/>
    </xf>
    <xf numFmtId="0" fontId="23" fillId="20" borderId="0" xfId="0" applyFont="1" applyFill="1" applyAlignment="1">
      <alignment wrapText="1"/>
    </xf>
    <xf numFmtId="0" fontId="23" fillId="20" borderId="2" xfId="0" applyFont="1" applyFill="1" applyBorder="1" applyAlignment="1">
      <alignment horizontal="justify" vertical="top" wrapText="1"/>
    </xf>
    <xf numFmtId="0" fontId="23" fillId="20" borderId="2" xfId="0" applyFont="1" applyFill="1" applyBorder="1" applyAlignment="1">
      <alignment vertical="top" wrapText="1"/>
    </xf>
    <xf numFmtId="49" fontId="30" fillId="20" borderId="2" xfId="0" applyNumberFormat="1" applyFont="1" applyFill="1" applyBorder="1" applyAlignment="1">
      <alignment horizontal="center" vertical="top" shrinkToFit="1"/>
    </xf>
    <xf numFmtId="0" fontId="24" fillId="20" borderId="2" xfId="0" applyFont="1" applyFill="1" applyBorder="1" applyAlignment="1">
      <alignment horizontal="left" wrapText="1"/>
    </xf>
    <xf numFmtId="0" fontId="21" fillId="20" borderId="2" xfId="0" applyFont="1" applyFill="1" applyBorder="1" applyAlignment="1">
      <alignment vertical="center" wrapText="1"/>
    </xf>
    <xf numFmtId="0" fontId="31" fillId="20" borderId="2" xfId="0" applyFont="1" applyFill="1" applyBorder="1" applyAlignment="1">
      <alignment horizontal="left" vertical="center" wrapText="1"/>
    </xf>
    <xf numFmtId="49" fontId="31" fillId="20" borderId="2" xfId="0" applyNumberFormat="1" applyFont="1" applyFill="1" applyBorder="1" applyAlignment="1">
      <alignment horizontal="center" vertical="top" wrapText="1"/>
    </xf>
    <xf numFmtId="4" fontId="21" fillId="20" borderId="2" xfId="0" applyNumberFormat="1" applyFont="1" applyFill="1" applyBorder="1" applyAlignment="1">
      <alignment vertical="top" shrinkToFit="1"/>
    </xf>
    <xf numFmtId="0" fontId="30" fillId="20" borderId="2" xfId="0" applyFont="1" applyFill="1" applyBorder="1" applyAlignment="1">
      <alignment wrapText="1"/>
    </xf>
    <xf numFmtId="0" fontId="23" fillId="20" borderId="0" xfId="0" applyFont="1" applyFill="1"/>
    <xf numFmtId="0" fontId="23" fillId="20" borderId="2" xfId="0" applyFont="1" applyFill="1" applyBorder="1" applyAlignment="1">
      <alignment wrapText="1"/>
    </xf>
    <xf numFmtId="0" fontId="23" fillId="20" borderId="2" xfId="21" applyNumberFormat="1" applyFont="1" applyFill="1" applyBorder="1" applyProtection="1">
      <alignment horizontal="left" vertical="top" wrapText="1"/>
    </xf>
    <xf numFmtId="49" fontId="23" fillId="20" borderId="2" xfId="0" applyNumberFormat="1" applyFont="1" applyFill="1" applyBorder="1" applyAlignment="1">
      <alignment horizontal="center" vertical="top"/>
    </xf>
    <xf numFmtId="0" fontId="22" fillId="20" borderId="2" xfId="0" applyNumberFormat="1" applyFont="1" applyFill="1" applyBorder="1" applyAlignment="1" applyProtection="1">
      <alignment vertical="top" wrapText="1"/>
    </xf>
    <xf numFmtId="0" fontId="23" fillId="20" borderId="2" xfId="20" applyNumberFormat="1" applyFont="1" applyFill="1" applyBorder="1" applyAlignment="1" applyProtection="1">
      <alignment vertical="top" wrapText="1"/>
    </xf>
    <xf numFmtId="0" fontId="23" fillId="20" borderId="2" xfId="0" applyNumberFormat="1" applyFont="1" applyFill="1" applyBorder="1" applyAlignment="1">
      <alignment horizontal="justify" vertical="top" wrapText="1"/>
    </xf>
    <xf numFmtId="0" fontId="21" fillId="20" borderId="2" xfId="0" applyFont="1" applyFill="1" applyBorder="1" applyAlignment="1">
      <alignment horizontal="left" vertical="top" wrapText="1"/>
    </xf>
    <xf numFmtId="0" fontId="21" fillId="20" borderId="2" xfId="0" applyNumberFormat="1" applyFont="1" applyFill="1" applyBorder="1" applyAlignment="1" applyProtection="1">
      <alignment vertical="top" wrapText="1"/>
    </xf>
    <xf numFmtId="0" fontId="30" fillId="20" borderId="2" xfId="0" applyFont="1" applyFill="1" applyBorder="1" applyAlignment="1">
      <alignment horizontal="left" vertical="top" wrapText="1"/>
    </xf>
    <xf numFmtId="0" fontId="24" fillId="20" borderId="2" xfId="0" applyFont="1" applyFill="1" applyBorder="1" applyAlignment="1">
      <alignment horizontal="left" vertical="top" wrapText="1"/>
    </xf>
    <xf numFmtId="0" fontId="21" fillId="20" borderId="2" xfId="0" applyFont="1" applyFill="1" applyBorder="1" applyAlignment="1">
      <alignment horizontal="justify" vertical="top"/>
    </xf>
    <xf numFmtId="1" fontId="31" fillId="20" borderId="11" xfId="19" applyNumberFormat="1" applyFont="1" applyFill="1" applyProtection="1">
      <alignment horizontal="center" vertical="top" shrinkToFit="1"/>
    </xf>
    <xf numFmtId="0" fontId="24" fillId="20" borderId="2" xfId="0" applyFont="1" applyFill="1" applyBorder="1" applyAlignment="1">
      <alignment vertical="top" wrapText="1"/>
    </xf>
    <xf numFmtId="0" fontId="31" fillId="20" borderId="2" xfId="0" applyFont="1" applyFill="1" applyBorder="1" applyAlignment="1">
      <alignment horizontal="justify" vertical="top" wrapText="1"/>
    </xf>
    <xf numFmtId="49" fontId="24" fillId="20" borderId="2" xfId="0" applyNumberFormat="1" applyFont="1" applyFill="1" applyBorder="1" applyAlignment="1">
      <alignment horizontal="center" vertical="top" shrinkToFit="1"/>
    </xf>
    <xf numFmtId="0" fontId="24" fillId="20" borderId="2" xfId="0" applyFont="1" applyFill="1" applyBorder="1" applyAlignment="1">
      <alignment horizontal="center" vertical="top" wrapText="1"/>
    </xf>
    <xf numFmtId="0" fontId="21" fillId="20" borderId="2" xfId="0" applyFont="1" applyFill="1" applyBorder="1" applyAlignment="1">
      <alignment vertical="top" wrapText="1" shrinkToFit="1"/>
    </xf>
    <xf numFmtId="4" fontId="22" fillId="20" borderId="2" xfId="0" applyNumberFormat="1" applyFont="1" applyFill="1" applyBorder="1" applyAlignment="1">
      <alignment horizontal="right" shrinkToFit="1"/>
    </xf>
    <xf numFmtId="164" fontId="27" fillId="20" borderId="2" xfId="0" applyNumberFormat="1" applyFont="1" applyFill="1" applyBorder="1" applyAlignment="1">
      <alignment vertical="top"/>
    </xf>
    <xf numFmtId="4" fontId="21" fillId="20" borderId="2" xfId="40" applyNumberFormat="1" applyFont="1" applyFill="1" applyBorder="1" applyAlignment="1" applyProtection="1">
      <alignment horizontal="center" vertical="center" wrapText="1"/>
    </xf>
    <xf numFmtId="4" fontId="22" fillId="20" borderId="2" xfId="0" applyNumberFormat="1" applyFont="1" applyFill="1" applyBorder="1" applyAlignment="1">
      <alignment horizontal="center" vertical="top" shrinkToFit="1"/>
    </xf>
    <xf numFmtId="4" fontId="21" fillId="20" borderId="2" xfId="0" applyNumberFormat="1" applyFont="1" applyFill="1" applyBorder="1" applyAlignment="1">
      <alignment horizontal="center" vertical="top" shrinkToFit="1"/>
    </xf>
    <xf numFmtId="165" fontId="0" fillId="0" borderId="0" xfId="0" applyNumberFormat="1" applyFill="1"/>
    <xf numFmtId="165" fontId="23" fillId="20" borderId="2" xfId="0" applyNumberFormat="1" applyFont="1" applyFill="1" applyBorder="1" applyAlignment="1">
      <alignment horizontal="center" vertical="center" wrapText="1" shrinkToFit="1"/>
    </xf>
    <xf numFmtId="165" fontId="21" fillId="20" borderId="2" xfId="40" applyNumberFormat="1" applyFont="1" applyFill="1" applyBorder="1" applyAlignment="1" applyProtection="1">
      <alignment horizontal="center" vertical="center" wrapText="1"/>
    </xf>
    <xf numFmtId="165" fontId="22" fillId="20" borderId="2" xfId="0" applyNumberFormat="1" applyFont="1" applyFill="1" applyBorder="1" applyAlignment="1">
      <alignment horizontal="right" vertical="top" shrinkToFit="1"/>
    </xf>
    <xf numFmtId="0" fontId="23" fillId="0" borderId="0" xfId="0" applyFont="1" applyFill="1"/>
    <xf numFmtId="0" fontId="23" fillId="0" borderId="2" xfId="0" applyFont="1" applyFill="1" applyBorder="1"/>
    <xf numFmtId="0" fontId="23" fillId="0" borderId="2" xfId="0" applyFont="1" applyFill="1" applyBorder="1" applyAlignment="1">
      <alignment horizontal="center"/>
    </xf>
    <xf numFmtId="3" fontId="21" fillId="20" borderId="2" xfId="40" applyNumberFormat="1" applyFont="1" applyFill="1" applyBorder="1" applyAlignment="1" applyProtection="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wrapText="1"/>
    </xf>
    <xf numFmtId="0" fontId="0" fillId="0" borderId="0" xfId="0" applyFont="1" applyFill="1"/>
    <xf numFmtId="0" fontId="20" fillId="0" borderId="0" xfId="39" applyFont="1" applyFill="1" applyAlignment="1">
      <alignment horizontal="right" wrapText="1"/>
    </xf>
    <xf numFmtId="0" fontId="22" fillId="20" borderId="2" xfId="0" applyNumberFormat="1" applyFont="1" applyFill="1" applyBorder="1" applyAlignment="1" applyProtection="1">
      <alignment horizontal="left"/>
    </xf>
    <xf numFmtId="0" fontId="23" fillId="20" borderId="2" xfId="0" applyFont="1" applyFill="1" applyBorder="1" applyAlignment="1">
      <alignment horizontal="left"/>
    </xf>
    <xf numFmtId="0" fontId="26" fillId="0" borderId="0" xfId="0" applyFont="1" applyFill="1" applyAlignment="1">
      <alignment horizontal="center" wrapText="1"/>
    </xf>
    <xf numFmtId="0" fontId="0" fillId="0" borderId="0" xfId="0" applyAlignment="1">
      <alignment wrapText="1"/>
    </xf>
    <xf numFmtId="0" fontId="23" fillId="0" borderId="2" xfId="0" applyFont="1" applyFill="1" applyBorder="1" applyAlignment="1">
      <alignment vertical="top" wrapText="1"/>
    </xf>
  </cellXfs>
  <cellStyles count="4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xl26" xfId="19"/>
    <cellStyle name="xl33" xfId="20"/>
    <cellStyle name="xl34" xfId="21"/>
    <cellStyle name="Акцент1" xfId="22" builtinId="29" customBuiltin="1"/>
    <cellStyle name="Акцент2" xfId="23" builtinId="33" customBuiltin="1"/>
    <cellStyle name="Акцент3" xfId="24" builtinId="37" customBuiltin="1"/>
    <cellStyle name="Акцент4" xfId="25" builtinId="41" customBuiltin="1"/>
    <cellStyle name="Акцент5" xfId="26" builtinId="45" customBuiltin="1"/>
    <cellStyle name="Акцент6" xfId="27" builtinId="49" customBuiltin="1"/>
    <cellStyle name="Ввод " xfId="28" builtinId="20" customBuiltin="1"/>
    <cellStyle name="Вывод" xfId="29" builtinId="21" customBuiltin="1"/>
    <cellStyle name="Вычисление" xfId="30" builtinId="22" customBuiltin="1"/>
    <cellStyle name="Заголовок 1" xfId="31" builtinId="16" customBuiltin="1"/>
    <cellStyle name="Заголовок 2" xfId="32" builtinId="17" customBuiltin="1"/>
    <cellStyle name="Заголовок 3" xfId="33" builtinId="18" customBuiltin="1"/>
    <cellStyle name="Заголовок 4" xfId="34" builtinId="19" customBuiltin="1"/>
    <cellStyle name="Итог" xfId="35" builtinId="25" customBuiltin="1"/>
    <cellStyle name="Контрольная ячейка" xfId="36" builtinId="23" customBuiltin="1"/>
    <cellStyle name="Название" xfId="37" builtinId="15" customBuiltin="1"/>
    <cellStyle name="Нейтральный" xfId="38" builtinId="28" customBuiltin="1"/>
    <cellStyle name="Обычный" xfId="0" builtinId="0"/>
    <cellStyle name="Обычный 2" xfId="39"/>
    <cellStyle name="Обычный_Лист1" xfId="40"/>
    <cellStyle name="Плохой" xfId="41" builtinId="27" customBuiltin="1"/>
    <cellStyle name="Пояснение" xfId="42" builtinId="53" customBuiltin="1"/>
    <cellStyle name="Примечание" xfId="43" builtinId="10" customBuiltin="1"/>
    <cellStyle name="Связанная ячейка" xfId="44" builtinId="24" customBuiltin="1"/>
    <cellStyle name="Текст предупреждения" xfId="45" builtinId="11" customBuiltin="1"/>
    <cellStyle name="Хороший" xfId="4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7C7C7"/>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I298"/>
  <sheetViews>
    <sheetView tabSelected="1" topLeftCell="A259" zoomScaleNormal="100" workbookViewId="0">
      <selection activeCell="I264" sqref="I264"/>
    </sheetView>
  </sheetViews>
  <sheetFormatPr defaultColWidth="9.140625" defaultRowHeight="15.75"/>
  <cols>
    <col min="1" max="1" width="53.42578125" style="1" customWidth="1"/>
    <col min="2" max="2" width="15.28515625" style="1" customWidth="1"/>
    <col min="3" max="3" width="10.140625" style="1" customWidth="1"/>
    <col min="4" max="4" width="16" style="2" customWidth="1"/>
    <col min="5" max="5" width="16.28515625" style="1" customWidth="1"/>
    <col min="6" max="6" width="18.42578125" style="1" customWidth="1"/>
    <col min="7" max="7" width="14.28515625" style="49" customWidth="1"/>
    <col min="8" max="8" width="13.140625" style="1" customWidth="1"/>
    <col min="9" max="9" width="55.5703125" style="53" customWidth="1"/>
    <col min="10" max="16384" width="9.140625" style="1"/>
  </cols>
  <sheetData>
    <row r="1" spans="1:9" ht="26.25" customHeight="1">
      <c r="A1" s="63" t="s">
        <v>449</v>
      </c>
      <c r="B1" s="63"/>
      <c r="C1" s="63"/>
      <c r="D1" s="63"/>
      <c r="E1" s="63"/>
      <c r="F1" s="63"/>
      <c r="G1" s="63"/>
      <c r="H1" s="63"/>
      <c r="I1" s="64"/>
    </row>
    <row r="2" spans="1:9" ht="18.75">
      <c r="A2" s="60"/>
      <c r="B2" s="60"/>
      <c r="C2" s="60"/>
      <c r="D2" s="60"/>
      <c r="E2" s="60"/>
      <c r="H2" s="3" t="s">
        <v>445</v>
      </c>
    </row>
    <row r="3" spans="1:9" ht="110.25">
      <c r="A3" s="6" t="s">
        <v>0</v>
      </c>
      <c r="B3" s="6" t="s">
        <v>1</v>
      </c>
      <c r="C3" s="6" t="s">
        <v>224</v>
      </c>
      <c r="D3" s="46" t="s">
        <v>450</v>
      </c>
      <c r="E3" s="4" t="s">
        <v>451</v>
      </c>
      <c r="F3" s="4" t="s">
        <v>452</v>
      </c>
      <c r="G3" s="50" t="s">
        <v>453</v>
      </c>
      <c r="H3" s="5" t="s">
        <v>454</v>
      </c>
      <c r="I3" s="57" t="s">
        <v>448</v>
      </c>
    </row>
    <row r="4" spans="1:9">
      <c r="A4" s="6">
        <v>1</v>
      </c>
      <c r="B4" s="6">
        <v>2</v>
      </c>
      <c r="C4" s="6">
        <v>3</v>
      </c>
      <c r="D4" s="56">
        <v>4</v>
      </c>
      <c r="E4" s="6">
        <v>5</v>
      </c>
      <c r="F4" s="6">
        <v>6</v>
      </c>
      <c r="G4" s="51">
        <v>7</v>
      </c>
      <c r="H4" s="6">
        <v>8</v>
      </c>
      <c r="I4" s="55">
        <v>9</v>
      </c>
    </row>
    <row r="5" spans="1:9" ht="63">
      <c r="A5" s="7" t="s">
        <v>306</v>
      </c>
      <c r="B5" s="8" t="s">
        <v>146</v>
      </c>
      <c r="C5" s="8" t="s">
        <v>225</v>
      </c>
      <c r="D5" s="47">
        <f>D8</f>
        <v>489800</v>
      </c>
      <c r="E5" s="9">
        <f>E8</f>
        <v>434566</v>
      </c>
      <c r="F5" s="9">
        <f>F8</f>
        <v>434566</v>
      </c>
      <c r="G5" s="52">
        <f>F5/D5*100</f>
        <v>88.723152307064112</v>
      </c>
      <c r="H5" s="45">
        <f>F5/E5*100</f>
        <v>100</v>
      </c>
      <c r="I5" s="54"/>
    </row>
    <row r="6" spans="1:9" ht="63">
      <c r="A6" s="7" t="s">
        <v>307</v>
      </c>
      <c r="B6" s="8" t="s">
        <v>147</v>
      </c>
      <c r="C6" s="8" t="s">
        <v>225</v>
      </c>
      <c r="D6" s="47">
        <f>D8</f>
        <v>489800</v>
      </c>
      <c r="E6" s="9">
        <f>E8</f>
        <v>434566</v>
      </c>
      <c r="F6" s="9">
        <f>F8</f>
        <v>434566</v>
      </c>
      <c r="G6" s="52">
        <f t="shared" ref="G6:G78" si="0">F6/D6*100</f>
        <v>88.723152307064112</v>
      </c>
      <c r="H6" s="45">
        <f t="shared" ref="H6:H38" si="1">F6/E6*100</f>
        <v>100</v>
      </c>
      <c r="I6" s="54"/>
    </row>
    <row r="7" spans="1:9" ht="47.25">
      <c r="A7" s="11" t="s">
        <v>150</v>
      </c>
      <c r="B7" s="12" t="s">
        <v>148</v>
      </c>
      <c r="C7" s="12" t="s">
        <v>225</v>
      </c>
      <c r="D7" s="48">
        <f>D8</f>
        <v>489800</v>
      </c>
      <c r="E7" s="13">
        <f>E8</f>
        <v>434566</v>
      </c>
      <c r="F7" s="13">
        <f>F8</f>
        <v>434566</v>
      </c>
      <c r="G7" s="52">
        <f t="shared" si="0"/>
        <v>88.723152307064112</v>
      </c>
      <c r="H7" s="10">
        <f t="shared" si="1"/>
        <v>100</v>
      </c>
      <c r="I7" s="54"/>
    </row>
    <row r="8" spans="1:9" ht="47.25">
      <c r="A8" s="14" t="s">
        <v>2</v>
      </c>
      <c r="B8" s="12" t="s">
        <v>149</v>
      </c>
      <c r="C8" s="12" t="s">
        <v>225</v>
      </c>
      <c r="D8" s="48">
        <v>489800</v>
      </c>
      <c r="E8" s="13">
        <v>434566</v>
      </c>
      <c r="F8" s="13">
        <v>434566</v>
      </c>
      <c r="G8" s="52">
        <f t="shared" si="0"/>
        <v>88.723152307064112</v>
      </c>
      <c r="H8" s="10">
        <f t="shared" si="1"/>
        <v>100</v>
      </c>
      <c r="I8" s="54"/>
    </row>
    <row r="9" spans="1:9" ht="56.25" customHeight="1">
      <c r="A9" s="7" t="s">
        <v>455</v>
      </c>
      <c r="B9" s="8" t="s">
        <v>62</v>
      </c>
      <c r="C9" s="8" t="s">
        <v>225</v>
      </c>
      <c r="D9" s="47">
        <f>D10+D19+D34+D47+D57+D52</f>
        <v>607396723</v>
      </c>
      <c r="E9" s="47">
        <f>E10+E19+E34+E47+E57+E52</f>
        <v>640321442.11000001</v>
      </c>
      <c r="F9" s="47">
        <f>F10+F19+F34+F47+F57+F52</f>
        <v>612691355.67999995</v>
      </c>
      <c r="G9" s="52">
        <f t="shared" si="0"/>
        <v>100.87169266469684</v>
      </c>
      <c r="H9" s="45">
        <f t="shared" si="1"/>
        <v>95.684966235246961</v>
      </c>
      <c r="I9" s="58"/>
    </row>
    <row r="10" spans="1:9" ht="31.5">
      <c r="A10" s="7" t="s">
        <v>3</v>
      </c>
      <c r="B10" s="8" t="s">
        <v>63</v>
      </c>
      <c r="C10" s="8" t="s">
        <v>225</v>
      </c>
      <c r="D10" s="47">
        <f>D11</f>
        <v>178443832</v>
      </c>
      <c r="E10" s="47">
        <f t="shared" ref="E10:F10" si="2">E11</f>
        <v>184374174</v>
      </c>
      <c r="F10" s="47">
        <f t="shared" si="2"/>
        <v>169544802.39999998</v>
      </c>
      <c r="G10" s="52">
        <f t="shared" si="0"/>
        <v>95.012979994735815</v>
      </c>
      <c r="H10" s="45">
        <f t="shared" si="1"/>
        <v>91.956914963589199</v>
      </c>
      <c r="I10" s="54"/>
    </row>
    <row r="11" spans="1:9" ht="37.5" customHeight="1">
      <c r="A11" s="11" t="s">
        <v>60</v>
      </c>
      <c r="B11" s="12" t="s">
        <v>61</v>
      </c>
      <c r="C11" s="12" t="s">
        <v>225</v>
      </c>
      <c r="D11" s="48">
        <f>D12+D15</f>
        <v>178443832</v>
      </c>
      <c r="E11" s="48">
        <f>E12+E15+E14</f>
        <v>184374174</v>
      </c>
      <c r="F11" s="48">
        <f>F12+F15+F14</f>
        <v>169544802.39999998</v>
      </c>
      <c r="G11" s="52">
        <f t="shared" si="0"/>
        <v>95.012979994735815</v>
      </c>
      <c r="H11" s="10">
        <f t="shared" si="1"/>
        <v>91.956914963589199</v>
      </c>
      <c r="I11" s="54"/>
    </row>
    <row r="12" spans="1:9" ht="47.25">
      <c r="A12" s="14" t="s">
        <v>4</v>
      </c>
      <c r="B12" s="12" t="s">
        <v>64</v>
      </c>
      <c r="C12" s="12" t="s">
        <v>225</v>
      </c>
      <c r="D12" s="48">
        <f>D13</f>
        <v>63903600</v>
      </c>
      <c r="E12" s="48">
        <f t="shared" ref="E12:F12" si="3">E13</f>
        <v>68189648</v>
      </c>
      <c r="F12" s="48">
        <f t="shared" si="3"/>
        <v>67231773.049999997</v>
      </c>
      <c r="G12" s="52">
        <f t="shared" si="0"/>
        <v>105.20811511401548</v>
      </c>
      <c r="H12" s="10">
        <f t="shared" si="1"/>
        <v>98.595278054522282</v>
      </c>
      <c r="I12" s="54"/>
    </row>
    <row r="13" spans="1:9">
      <c r="A13" s="14" t="s">
        <v>5</v>
      </c>
      <c r="B13" s="12" t="s">
        <v>65</v>
      </c>
      <c r="C13" s="12" t="s">
        <v>225</v>
      </c>
      <c r="D13" s="48">
        <v>63903600</v>
      </c>
      <c r="E13" s="13">
        <v>68189648</v>
      </c>
      <c r="F13" s="13">
        <v>67231773.049999997</v>
      </c>
      <c r="G13" s="52">
        <f t="shared" si="0"/>
        <v>105.20811511401548</v>
      </c>
      <c r="H13" s="10">
        <f t="shared" si="1"/>
        <v>98.595278054522282</v>
      </c>
      <c r="I13" s="54"/>
    </row>
    <row r="14" spans="1:9" ht="20.25" customHeight="1">
      <c r="A14" s="15" t="s">
        <v>357</v>
      </c>
      <c r="B14" s="12" t="s">
        <v>358</v>
      </c>
      <c r="C14" s="12" t="s">
        <v>225</v>
      </c>
      <c r="D14" s="48">
        <v>0</v>
      </c>
      <c r="E14" s="13">
        <v>1644294</v>
      </c>
      <c r="F14" s="13">
        <v>1644294</v>
      </c>
      <c r="G14" s="52" t="e">
        <f t="shared" si="0"/>
        <v>#DIV/0!</v>
      </c>
      <c r="H14" s="10">
        <f t="shared" si="1"/>
        <v>100</v>
      </c>
      <c r="I14" s="54"/>
    </row>
    <row r="15" spans="1:9" ht="80.25" customHeight="1">
      <c r="A15" s="14" t="s">
        <v>456</v>
      </c>
      <c r="B15" s="12" t="s">
        <v>66</v>
      </c>
      <c r="C15" s="12" t="s">
        <v>225</v>
      </c>
      <c r="D15" s="48">
        <v>114540232</v>
      </c>
      <c r="E15" s="13">
        <v>114540232</v>
      </c>
      <c r="F15" s="13">
        <v>100668735.34999999</v>
      </c>
      <c r="G15" s="52">
        <f t="shared" si="0"/>
        <v>87.889411076101183</v>
      </c>
      <c r="H15" s="10">
        <f t="shared" si="1"/>
        <v>87.889411076101183</v>
      </c>
      <c r="I15" s="54"/>
    </row>
    <row r="16" spans="1:9" ht="31.5" hidden="1">
      <c r="A16" s="16" t="s">
        <v>443</v>
      </c>
      <c r="B16" s="12" t="s">
        <v>444</v>
      </c>
      <c r="C16" s="12" t="s">
        <v>225</v>
      </c>
      <c r="D16" s="48"/>
      <c r="E16" s="13"/>
      <c r="F16" s="13"/>
      <c r="G16" s="52"/>
      <c r="H16" s="10"/>
      <c r="I16" s="54"/>
    </row>
    <row r="17" spans="1:9" ht="6" hidden="1" customHeight="1">
      <c r="A17" s="17" t="s">
        <v>337</v>
      </c>
      <c r="B17" s="12" t="s">
        <v>442</v>
      </c>
      <c r="C17" s="12"/>
      <c r="D17" s="48"/>
      <c r="E17" s="13"/>
      <c r="F17" s="13"/>
      <c r="G17" s="52"/>
      <c r="H17" s="10"/>
      <c r="I17" s="54"/>
    </row>
    <row r="18" spans="1:9" ht="39" hidden="1" customHeight="1">
      <c r="A18" s="17" t="s">
        <v>337</v>
      </c>
      <c r="B18" s="12" t="s">
        <v>338</v>
      </c>
      <c r="C18" s="12"/>
      <c r="D18" s="48"/>
      <c r="E18" s="13"/>
      <c r="F18" s="13"/>
      <c r="G18" s="52"/>
      <c r="H18" s="10"/>
      <c r="I18" s="54"/>
    </row>
    <row r="19" spans="1:9" ht="31.5">
      <c r="A19" s="7" t="s">
        <v>6</v>
      </c>
      <c r="B19" s="8" t="s">
        <v>68</v>
      </c>
      <c r="C19" s="8" t="s">
        <v>225</v>
      </c>
      <c r="D19" s="47">
        <f>D20+D27</f>
        <v>370556099</v>
      </c>
      <c r="E19" s="47">
        <f t="shared" ref="E19:F19" si="4">E20+E27</f>
        <v>397708857.83000004</v>
      </c>
      <c r="F19" s="47">
        <f t="shared" si="4"/>
        <v>387810509.69999999</v>
      </c>
      <c r="G19" s="52">
        <f t="shared" si="0"/>
        <v>104.65635587878963</v>
      </c>
      <c r="H19" s="45">
        <f t="shared" si="1"/>
        <v>97.511157235972078</v>
      </c>
      <c r="I19" s="54"/>
    </row>
    <row r="20" spans="1:9" ht="47.25">
      <c r="A20" s="11" t="s">
        <v>67</v>
      </c>
      <c r="B20" s="12" t="s">
        <v>69</v>
      </c>
      <c r="C20" s="12" t="s">
        <v>225</v>
      </c>
      <c r="D20" s="48">
        <f>D21+D25</f>
        <v>352565232</v>
      </c>
      <c r="E20" s="48">
        <f>E21+E25+E23+E24+E26</f>
        <v>375957471.54000002</v>
      </c>
      <c r="F20" s="48">
        <f>F21+F25+F23+F24+F26</f>
        <v>371637244.39999998</v>
      </c>
      <c r="G20" s="52">
        <f t="shared" si="0"/>
        <v>105.40949891508302</v>
      </c>
      <c r="H20" s="10">
        <f t="shared" si="1"/>
        <v>98.850873445258713</v>
      </c>
      <c r="I20" s="54"/>
    </row>
    <row r="21" spans="1:9" ht="47.25">
      <c r="A21" s="14" t="s">
        <v>4</v>
      </c>
      <c r="B21" s="12" t="s">
        <v>70</v>
      </c>
      <c r="C21" s="12" t="s">
        <v>225</v>
      </c>
      <c r="D21" s="48">
        <f>D22</f>
        <v>81431000</v>
      </c>
      <c r="E21" s="48">
        <f t="shared" ref="E21:F21" si="5">E22</f>
        <v>86073551.5</v>
      </c>
      <c r="F21" s="48">
        <f t="shared" si="5"/>
        <v>85885896.079999998</v>
      </c>
      <c r="G21" s="52">
        <f t="shared" si="0"/>
        <v>105.47076184745367</v>
      </c>
      <c r="H21" s="10">
        <f t="shared" si="1"/>
        <v>99.781982482737448</v>
      </c>
      <c r="I21" s="54"/>
    </row>
    <row r="22" spans="1:9" ht="31.5">
      <c r="A22" s="14" t="s">
        <v>7</v>
      </c>
      <c r="B22" s="12" t="s">
        <v>123</v>
      </c>
      <c r="C22" s="12" t="s">
        <v>225</v>
      </c>
      <c r="D22" s="48">
        <v>81431000</v>
      </c>
      <c r="E22" s="13">
        <v>86073551.5</v>
      </c>
      <c r="F22" s="13">
        <v>85885896.079999998</v>
      </c>
      <c r="G22" s="52">
        <f t="shared" si="0"/>
        <v>105.47076184745367</v>
      </c>
      <c r="H22" s="10">
        <f t="shared" si="1"/>
        <v>99.781982482737448</v>
      </c>
      <c r="I22" s="54"/>
    </row>
    <row r="23" spans="1:9" ht="63">
      <c r="A23" s="14" t="s">
        <v>495</v>
      </c>
      <c r="B23" s="12" t="s">
        <v>496</v>
      </c>
      <c r="C23" s="12" t="s">
        <v>225</v>
      </c>
      <c r="D23" s="48">
        <v>0</v>
      </c>
      <c r="E23" s="13">
        <v>9100980</v>
      </c>
      <c r="F23" s="13">
        <v>7549509.8899999997</v>
      </c>
      <c r="G23" s="52" t="e">
        <f t="shared" si="0"/>
        <v>#DIV/0!</v>
      </c>
      <c r="H23" s="10"/>
      <c r="I23" s="54"/>
    </row>
    <row r="24" spans="1:9" ht="20.25" customHeight="1">
      <c r="A24" s="18" t="s">
        <v>345</v>
      </c>
      <c r="B24" s="12" t="s">
        <v>349</v>
      </c>
      <c r="C24" s="12" t="s">
        <v>225</v>
      </c>
      <c r="D24" s="48">
        <v>0</v>
      </c>
      <c r="E24" s="13">
        <v>1453528.04</v>
      </c>
      <c r="F24" s="13">
        <v>1264931.75</v>
      </c>
      <c r="G24" s="52" t="e">
        <f t="shared" si="0"/>
        <v>#DIV/0!</v>
      </c>
      <c r="H24" s="10">
        <f t="shared" si="1"/>
        <v>87.024929357399941</v>
      </c>
      <c r="I24" s="54"/>
    </row>
    <row r="25" spans="1:9" ht="63" customHeight="1">
      <c r="A25" s="14" t="s">
        <v>276</v>
      </c>
      <c r="B25" s="12" t="s">
        <v>71</v>
      </c>
      <c r="C25" s="12" t="s">
        <v>225</v>
      </c>
      <c r="D25" s="48">
        <v>271134232</v>
      </c>
      <c r="E25" s="13">
        <v>271864612</v>
      </c>
      <c r="F25" s="13">
        <v>269966354.79000002</v>
      </c>
      <c r="G25" s="52">
        <f t="shared" si="0"/>
        <v>99.56926235341615</v>
      </c>
      <c r="H25" s="10">
        <f t="shared" si="1"/>
        <v>99.30176377277084</v>
      </c>
      <c r="I25" s="54"/>
    </row>
    <row r="26" spans="1:9" ht="84" customHeight="1">
      <c r="A26" s="14" t="s">
        <v>497</v>
      </c>
      <c r="B26" s="12" t="s">
        <v>498</v>
      </c>
      <c r="C26" s="12" t="s">
        <v>225</v>
      </c>
      <c r="D26" s="48">
        <v>0</v>
      </c>
      <c r="E26" s="13">
        <v>7464800</v>
      </c>
      <c r="F26" s="13">
        <v>6970551.8899999997</v>
      </c>
      <c r="G26" s="52" t="e">
        <f t="shared" si="0"/>
        <v>#DIV/0!</v>
      </c>
      <c r="H26" s="10">
        <f t="shared" si="1"/>
        <v>93.378950407244659</v>
      </c>
      <c r="I26" s="54"/>
    </row>
    <row r="27" spans="1:9" ht="31.5">
      <c r="A27" s="11" t="s">
        <v>72</v>
      </c>
      <c r="B27" s="12" t="s">
        <v>73</v>
      </c>
      <c r="C27" s="12" t="s">
        <v>225</v>
      </c>
      <c r="D27" s="48">
        <f>D29+D30+D32</f>
        <v>17990867</v>
      </c>
      <c r="E27" s="13">
        <f>E29+E30+E32+E28+E31</f>
        <v>21751386.289999999</v>
      </c>
      <c r="F27" s="13">
        <f>F29+F30+F32+F28+F31</f>
        <v>16173265.300000001</v>
      </c>
      <c r="G27" s="52">
        <f t="shared" si="0"/>
        <v>89.89708667180966</v>
      </c>
      <c r="H27" s="10">
        <f t="shared" si="1"/>
        <v>74.355101253640612</v>
      </c>
      <c r="I27" s="54"/>
    </row>
    <row r="28" spans="1:9" ht="78.75">
      <c r="A28" s="11" t="s">
        <v>499</v>
      </c>
      <c r="B28" s="12" t="s">
        <v>500</v>
      </c>
      <c r="C28" s="12" t="s">
        <v>225</v>
      </c>
      <c r="D28" s="48">
        <v>0</v>
      </c>
      <c r="E28" s="13">
        <v>203016</v>
      </c>
      <c r="F28" s="48">
        <v>203016</v>
      </c>
      <c r="G28" s="52" t="e">
        <f t="shared" si="0"/>
        <v>#DIV/0!</v>
      </c>
      <c r="H28" s="10">
        <f t="shared" si="1"/>
        <v>100</v>
      </c>
      <c r="I28" s="54"/>
    </row>
    <row r="29" spans="1:9">
      <c r="A29" s="14" t="s">
        <v>231</v>
      </c>
      <c r="B29" s="12" t="s">
        <v>232</v>
      </c>
      <c r="C29" s="12" t="s">
        <v>225</v>
      </c>
      <c r="D29" s="48">
        <v>400000</v>
      </c>
      <c r="E29" s="13">
        <v>400000</v>
      </c>
      <c r="F29" s="13">
        <v>187825</v>
      </c>
      <c r="G29" s="52">
        <f t="shared" si="0"/>
        <v>46.956249999999997</v>
      </c>
      <c r="H29" s="10">
        <f t="shared" si="1"/>
        <v>46.956249999999997</v>
      </c>
      <c r="I29" s="54"/>
    </row>
    <row r="30" spans="1:9" ht="33" customHeight="1">
      <c r="A30" s="15" t="s">
        <v>357</v>
      </c>
      <c r="B30" s="12" t="s">
        <v>359</v>
      </c>
      <c r="C30" s="12" t="s">
        <v>225</v>
      </c>
      <c r="D30" s="48">
        <v>0</v>
      </c>
      <c r="E30" s="13">
        <v>4793783.5</v>
      </c>
      <c r="F30" s="13">
        <v>4658856.2</v>
      </c>
      <c r="G30" s="52" t="e">
        <f t="shared" ref="G30" si="6">F30/D30*100</f>
        <v>#DIV/0!</v>
      </c>
      <c r="H30" s="10">
        <f t="shared" ref="H30" si="7">F30/E30*100</f>
        <v>97.185369343442403</v>
      </c>
      <c r="I30" s="54"/>
    </row>
    <row r="31" spans="1:9" ht="21" customHeight="1">
      <c r="A31" s="15" t="s">
        <v>345</v>
      </c>
      <c r="B31" s="12" t="s">
        <v>501</v>
      </c>
      <c r="C31" s="12" t="s">
        <v>225</v>
      </c>
      <c r="D31" s="48">
        <v>0</v>
      </c>
      <c r="E31" s="13">
        <v>500000</v>
      </c>
      <c r="F31" s="13">
        <v>212224</v>
      </c>
      <c r="G31" s="52" t="e">
        <f t="shared" ref="G31" si="8">F31/D31*100</f>
        <v>#DIV/0!</v>
      </c>
      <c r="H31" s="10">
        <f t="shared" ref="H31" si="9">F31/E31*100</f>
        <v>42.444800000000001</v>
      </c>
      <c r="I31" s="54"/>
    </row>
    <row r="32" spans="1:9" ht="47.25">
      <c r="A32" s="15" t="s">
        <v>328</v>
      </c>
      <c r="B32" s="19" t="s">
        <v>329</v>
      </c>
      <c r="C32" s="12" t="s">
        <v>225</v>
      </c>
      <c r="D32" s="48">
        <v>17590867</v>
      </c>
      <c r="E32" s="13">
        <v>15854586.789999999</v>
      </c>
      <c r="F32" s="13">
        <v>10911344.1</v>
      </c>
      <c r="G32" s="52">
        <f t="shared" si="0"/>
        <v>62.028461132700272</v>
      </c>
      <c r="H32" s="10">
        <f t="shared" si="1"/>
        <v>68.821371660610779</v>
      </c>
      <c r="I32" s="54"/>
    </row>
    <row r="33" spans="1:9" ht="52.5" hidden="1" customHeight="1">
      <c r="A33" s="15" t="s">
        <v>446</v>
      </c>
      <c r="B33" s="19" t="s">
        <v>447</v>
      </c>
      <c r="C33" s="12" t="s">
        <v>225</v>
      </c>
      <c r="D33" s="48"/>
      <c r="E33" s="13"/>
      <c r="F33" s="13"/>
      <c r="G33" s="52" t="e">
        <f t="shared" si="0"/>
        <v>#DIV/0!</v>
      </c>
      <c r="H33" s="10">
        <v>0</v>
      </c>
      <c r="I33" s="54"/>
    </row>
    <row r="34" spans="1:9" ht="47.25">
      <c r="A34" s="7" t="s">
        <v>8</v>
      </c>
      <c r="B34" s="8" t="s">
        <v>75</v>
      </c>
      <c r="C34" s="8" t="s">
        <v>225</v>
      </c>
      <c r="D34" s="47">
        <f>D35+D40+D43</f>
        <v>18331858</v>
      </c>
      <c r="E34" s="47">
        <f>E35+E40+E43+E45</f>
        <v>24142081.510000002</v>
      </c>
      <c r="F34" s="47">
        <f>F35+F40+F43+F45</f>
        <v>23278704.000000004</v>
      </c>
      <c r="G34" s="52">
        <f t="shared" si="0"/>
        <v>126.98496791760007</v>
      </c>
      <c r="H34" s="45">
        <f t="shared" si="1"/>
        <v>96.42376524309897</v>
      </c>
      <c r="I34" s="54"/>
    </row>
    <row r="35" spans="1:9" ht="47.25">
      <c r="A35" s="11" t="s">
        <v>198</v>
      </c>
      <c r="B35" s="12" t="s">
        <v>76</v>
      </c>
      <c r="C35" s="12" t="s">
        <v>225</v>
      </c>
      <c r="D35" s="48">
        <f>D38</f>
        <v>13635800</v>
      </c>
      <c r="E35" s="48">
        <f>E36+E39</f>
        <v>21051030.41</v>
      </c>
      <c r="F35" s="48">
        <f>F36+F39</f>
        <v>20255452.900000002</v>
      </c>
      <c r="G35" s="52">
        <f t="shared" si="0"/>
        <v>148.54612783995074</v>
      </c>
      <c r="H35" s="10">
        <f t="shared" si="1"/>
        <v>96.220719392329272</v>
      </c>
      <c r="I35" s="54"/>
    </row>
    <row r="36" spans="1:9" ht="47.25">
      <c r="A36" s="14" t="s">
        <v>4</v>
      </c>
      <c r="B36" s="12" t="s">
        <v>77</v>
      </c>
      <c r="C36" s="12" t="s">
        <v>225</v>
      </c>
      <c r="D36" s="48">
        <f>D38</f>
        <v>13635800</v>
      </c>
      <c r="E36" s="48">
        <f>E38+E37</f>
        <v>20051030.41</v>
      </c>
      <c r="F36" s="48">
        <f>F38+F37</f>
        <v>20001442.780000001</v>
      </c>
      <c r="G36" s="52">
        <f t="shared" si="0"/>
        <v>146.68330996347848</v>
      </c>
      <c r="H36" s="10">
        <f t="shared" si="1"/>
        <v>99.75269285923946</v>
      </c>
      <c r="I36" s="54"/>
    </row>
    <row r="37" spans="1:9">
      <c r="A37" s="14" t="s">
        <v>14</v>
      </c>
      <c r="B37" s="12" t="s">
        <v>502</v>
      </c>
      <c r="C37" s="12" t="s">
        <v>225</v>
      </c>
      <c r="D37" s="48">
        <v>0</v>
      </c>
      <c r="E37" s="48">
        <v>6026171.4100000001</v>
      </c>
      <c r="F37" s="48">
        <v>5990246.4199999999</v>
      </c>
      <c r="G37" s="52" t="e">
        <f t="shared" ref="G37" si="10">F37/D37*100</f>
        <v>#DIV/0!</v>
      </c>
      <c r="H37" s="10">
        <f t="shared" ref="H37" si="11">F37/E37*100</f>
        <v>99.403850512111475</v>
      </c>
      <c r="I37" s="54"/>
    </row>
    <row r="38" spans="1:9" ht="31.5">
      <c r="A38" s="14" t="s">
        <v>9</v>
      </c>
      <c r="B38" s="12" t="s">
        <v>78</v>
      </c>
      <c r="C38" s="12" t="s">
        <v>225</v>
      </c>
      <c r="D38" s="48">
        <v>13635800</v>
      </c>
      <c r="E38" s="48">
        <v>14024859</v>
      </c>
      <c r="F38" s="13">
        <v>14011196.359999999</v>
      </c>
      <c r="G38" s="52">
        <f t="shared" si="0"/>
        <v>102.75302043151116</v>
      </c>
      <c r="H38" s="10">
        <f t="shared" si="1"/>
        <v>99.902582692631697</v>
      </c>
      <c r="I38" s="54"/>
    </row>
    <row r="39" spans="1:9" ht="21" customHeight="1">
      <c r="A39" s="14" t="s">
        <v>503</v>
      </c>
      <c r="B39" s="12" t="s">
        <v>504</v>
      </c>
      <c r="C39" s="12" t="s">
        <v>225</v>
      </c>
      <c r="D39" s="48">
        <v>0</v>
      </c>
      <c r="E39" s="48">
        <v>1000000</v>
      </c>
      <c r="F39" s="13">
        <v>254010.12</v>
      </c>
      <c r="G39" s="52" t="e">
        <f t="shared" ref="G39" si="12">F39/D39*100</f>
        <v>#DIV/0!</v>
      </c>
      <c r="H39" s="10">
        <f t="shared" ref="H39" si="13">F39/E39*100</f>
        <v>25.401012000000001</v>
      </c>
      <c r="I39" s="54"/>
    </row>
    <row r="40" spans="1:9" ht="35.25" customHeight="1">
      <c r="A40" s="11" t="s">
        <v>74</v>
      </c>
      <c r="B40" s="12" t="s">
        <v>79</v>
      </c>
      <c r="C40" s="12" t="s">
        <v>225</v>
      </c>
      <c r="D40" s="48">
        <f>D41+D42</f>
        <v>4246058</v>
      </c>
      <c r="E40" s="48">
        <f t="shared" ref="E40:F40" si="14">E41+E42</f>
        <v>1143920.8500000001</v>
      </c>
      <c r="F40" s="48">
        <f t="shared" si="14"/>
        <v>1076120.8500000001</v>
      </c>
      <c r="G40" s="52">
        <f t="shared" si="0"/>
        <v>25.343997891691544</v>
      </c>
      <c r="H40" s="10">
        <f t="shared" ref="H40:H103" si="15">F40/E40*100</f>
        <v>94.073016502846329</v>
      </c>
      <c r="I40" s="54"/>
    </row>
    <row r="41" spans="1:9" ht="31.5">
      <c r="A41" s="14" t="s">
        <v>218</v>
      </c>
      <c r="B41" s="12" t="s">
        <v>219</v>
      </c>
      <c r="C41" s="12" t="s">
        <v>225</v>
      </c>
      <c r="D41" s="48">
        <v>500000</v>
      </c>
      <c r="E41" s="13">
        <v>499400.5</v>
      </c>
      <c r="F41" s="13">
        <v>499400.5</v>
      </c>
      <c r="G41" s="52">
        <f t="shared" si="0"/>
        <v>99.880099999999999</v>
      </c>
      <c r="H41" s="10">
        <f t="shared" si="15"/>
        <v>100</v>
      </c>
      <c r="I41" s="54"/>
    </row>
    <row r="42" spans="1:9" ht="47.25">
      <c r="A42" s="14" t="s">
        <v>278</v>
      </c>
      <c r="B42" s="12" t="s">
        <v>80</v>
      </c>
      <c r="C42" s="12" t="s">
        <v>225</v>
      </c>
      <c r="D42" s="48">
        <v>3746058</v>
      </c>
      <c r="E42" s="13">
        <v>644520.35</v>
      </c>
      <c r="F42" s="13">
        <v>576720.35</v>
      </c>
      <c r="G42" s="52">
        <f t="shared" si="0"/>
        <v>15.395392970423844</v>
      </c>
      <c r="H42" s="10">
        <f t="shared" si="15"/>
        <v>89.480549372878599</v>
      </c>
      <c r="I42" s="54"/>
    </row>
    <row r="43" spans="1:9" ht="31.5">
      <c r="A43" s="11" t="s">
        <v>124</v>
      </c>
      <c r="B43" s="12" t="s">
        <v>125</v>
      </c>
      <c r="C43" s="12" t="s">
        <v>225</v>
      </c>
      <c r="D43" s="48">
        <f>D44</f>
        <v>450000</v>
      </c>
      <c r="E43" s="48">
        <f t="shared" ref="E43:F43" si="16">E44</f>
        <v>24105.51</v>
      </c>
      <c r="F43" s="48">
        <f t="shared" si="16"/>
        <v>24105.51</v>
      </c>
      <c r="G43" s="52">
        <f t="shared" si="0"/>
        <v>5.3567799999999997</v>
      </c>
      <c r="H43" s="10">
        <f t="shared" si="15"/>
        <v>100</v>
      </c>
      <c r="I43" s="54"/>
    </row>
    <row r="44" spans="1:9" ht="53.25" customHeight="1">
      <c r="A44" s="14" t="s">
        <v>10</v>
      </c>
      <c r="B44" s="12" t="s">
        <v>126</v>
      </c>
      <c r="C44" s="12" t="s">
        <v>225</v>
      </c>
      <c r="D44" s="48">
        <v>450000</v>
      </c>
      <c r="E44" s="13">
        <v>24105.51</v>
      </c>
      <c r="F44" s="13">
        <v>24105.51</v>
      </c>
      <c r="G44" s="52">
        <f t="shared" si="0"/>
        <v>5.3567799999999997</v>
      </c>
      <c r="H44" s="10">
        <f t="shared" si="15"/>
        <v>100</v>
      </c>
      <c r="I44" s="54"/>
    </row>
    <row r="45" spans="1:9" ht="18" customHeight="1">
      <c r="A45" s="14" t="s">
        <v>505</v>
      </c>
      <c r="B45" s="12" t="s">
        <v>507</v>
      </c>
      <c r="C45" s="12" t="s">
        <v>225</v>
      </c>
      <c r="D45" s="48">
        <v>0</v>
      </c>
      <c r="E45" s="13">
        <f>E46</f>
        <v>1923024.74</v>
      </c>
      <c r="F45" s="13">
        <f>F46</f>
        <v>1923024.74</v>
      </c>
      <c r="G45" s="52" t="e">
        <f t="shared" si="0"/>
        <v>#DIV/0!</v>
      </c>
      <c r="H45" s="10">
        <f t="shared" si="15"/>
        <v>100</v>
      </c>
      <c r="I45" s="54"/>
    </row>
    <row r="46" spans="1:9" ht="67.5" customHeight="1">
      <c r="A46" s="14" t="s">
        <v>506</v>
      </c>
      <c r="B46" s="12" t="s">
        <v>508</v>
      </c>
      <c r="C46" s="12" t="s">
        <v>225</v>
      </c>
      <c r="D46" s="48">
        <v>0</v>
      </c>
      <c r="E46" s="13">
        <v>1923024.74</v>
      </c>
      <c r="F46" s="13">
        <v>1923024.74</v>
      </c>
      <c r="G46" s="52" t="e">
        <f t="shared" si="0"/>
        <v>#DIV/0!</v>
      </c>
      <c r="H46" s="10">
        <f t="shared" si="15"/>
        <v>100</v>
      </c>
      <c r="I46" s="54"/>
    </row>
    <row r="47" spans="1:9" ht="47.25">
      <c r="A47" s="20" t="s">
        <v>392</v>
      </c>
      <c r="B47" s="8" t="s">
        <v>388</v>
      </c>
      <c r="C47" s="8" t="s">
        <v>225</v>
      </c>
      <c r="D47" s="47">
        <f>D48</f>
        <v>1500000</v>
      </c>
      <c r="E47" s="47">
        <f t="shared" ref="E47:F47" si="17">E48</f>
        <v>1500000</v>
      </c>
      <c r="F47" s="47">
        <f t="shared" si="17"/>
        <v>0</v>
      </c>
      <c r="G47" s="52">
        <f t="shared" si="0"/>
        <v>0</v>
      </c>
      <c r="H47" s="10">
        <f t="shared" si="15"/>
        <v>0</v>
      </c>
      <c r="I47" s="54"/>
    </row>
    <row r="48" spans="1:9" ht="31.5">
      <c r="A48" s="16" t="s">
        <v>387</v>
      </c>
      <c r="B48" s="12" t="s">
        <v>389</v>
      </c>
      <c r="C48" s="12" t="s">
        <v>225</v>
      </c>
      <c r="D48" s="48">
        <f>D49+D50+D51</f>
        <v>1500000</v>
      </c>
      <c r="E48" s="48">
        <f t="shared" ref="E48:F48" si="18">E49+E50+E51</f>
        <v>1500000</v>
      </c>
      <c r="F48" s="48">
        <f t="shared" si="18"/>
        <v>0</v>
      </c>
      <c r="G48" s="52">
        <f t="shared" si="0"/>
        <v>0</v>
      </c>
      <c r="H48" s="10">
        <f t="shared" si="15"/>
        <v>0</v>
      </c>
      <c r="I48" s="54"/>
    </row>
    <row r="49" spans="1:9" ht="63" hidden="1">
      <c r="A49" s="14" t="s">
        <v>432</v>
      </c>
      <c r="B49" s="12" t="s">
        <v>433</v>
      </c>
      <c r="C49" s="12" t="s">
        <v>225</v>
      </c>
      <c r="D49" s="48"/>
      <c r="E49" s="13"/>
      <c r="F49" s="13"/>
      <c r="G49" s="52" t="e">
        <f t="shared" si="0"/>
        <v>#DIV/0!</v>
      </c>
      <c r="H49" s="10" t="e">
        <f t="shared" si="15"/>
        <v>#DIV/0!</v>
      </c>
      <c r="I49" s="54"/>
    </row>
    <row r="50" spans="1:9" ht="47.25" hidden="1">
      <c r="A50" s="14" t="s">
        <v>385</v>
      </c>
      <c r="B50" s="12" t="s">
        <v>390</v>
      </c>
      <c r="C50" s="12" t="s">
        <v>225</v>
      </c>
      <c r="D50" s="48"/>
      <c r="E50" s="13"/>
      <c r="F50" s="13"/>
      <c r="G50" s="52" t="e">
        <f t="shared" si="0"/>
        <v>#DIV/0!</v>
      </c>
      <c r="H50" s="10" t="e">
        <f t="shared" si="15"/>
        <v>#DIV/0!</v>
      </c>
      <c r="I50" s="54"/>
    </row>
    <row r="51" spans="1:9" ht="47.25">
      <c r="A51" s="15" t="s">
        <v>386</v>
      </c>
      <c r="B51" s="12" t="s">
        <v>391</v>
      </c>
      <c r="C51" s="12" t="s">
        <v>225</v>
      </c>
      <c r="D51" s="48">
        <v>1500000</v>
      </c>
      <c r="E51" s="13">
        <v>1500000</v>
      </c>
      <c r="F51" s="13">
        <v>0</v>
      </c>
      <c r="G51" s="52">
        <f t="shared" si="0"/>
        <v>0</v>
      </c>
      <c r="H51" s="10">
        <f t="shared" si="15"/>
        <v>0</v>
      </c>
      <c r="I51" s="54"/>
    </row>
    <row r="52" spans="1:9" ht="31.5">
      <c r="A52" s="7" t="s">
        <v>457</v>
      </c>
      <c r="B52" s="8" t="s">
        <v>458</v>
      </c>
      <c r="C52" s="8" t="s">
        <v>225</v>
      </c>
      <c r="D52" s="47">
        <f>D54</f>
        <v>6855000</v>
      </c>
      <c r="E52" s="47">
        <f>E54+E55</f>
        <v>5346712.16</v>
      </c>
      <c r="F52" s="47">
        <f>F54+F55</f>
        <v>4851356.0999999996</v>
      </c>
      <c r="G52" s="52">
        <f t="shared" si="0"/>
        <v>70.7710590809628</v>
      </c>
      <c r="H52" s="10">
        <f t="shared" si="15"/>
        <v>90.73531461622575</v>
      </c>
      <c r="I52" s="54"/>
    </row>
    <row r="53" spans="1:9" ht="31.5">
      <c r="A53" s="11" t="s">
        <v>330</v>
      </c>
      <c r="B53" s="12" t="s">
        <v>459</v>
      </c>
      <c r="C53" s="12" t="s">
        <v>225</v>
      </c>
      <c r="D53" s="48">
        <f>D54</f>
        <v>6855000</v>
      </c>
      <c r="E53" s="48">
        <f t="shared" ref="E53:F53" si="19">E54</f>
        <v>0</v>
      </c>
      <c r="F53" s="48">
        <f t="shared" si="19"/>
        <v>0</v>
      </c>
      <c r="G53" s="52">
        <f t="shared" si="0"/>
        <v>0</v>
      </c>
      <c r="H53" s="10" t="e">
        <f t="shared" si="15"/>
        <v>#DIV/0!</v>
      </c>
      <c r="I53" s="54"/>
    </row>
    <row r="54" spans="1:9" ht="47.25">
      <c r="A54" s="14" t="s">
        <v>332</v>
      </c>
      <c r="B54" s="12" t="s">
        <v>460</v>
      </c>
      <c r="C54" s="12" t="s">
        <v>225</v>
      </c>
      <c r="D54" s="48">
        <v>6855000</v>
      </c>
      <c r="E54" s="13">
        <v>0</v>
      </c>
      <c r="F54" s="13">
        <v>0</v>
      </c>
      <c r="G54" s="52">
        <f t="shared" si="0"/>
        <v>0</v>
      </c>
      <c r="H54" s="10" t="e">
        <f t="shared" si="15"/>
        <v>#DIV/0!</v>
      </c>
      <c r="I54" s="54"/>
    </row>
    <row r="55" spans="1:9">
      <c r="A55" s="14" t="s">
        <v>509</v>
      </c>
      <c r="B55" s="12" t="s">
        <v>510</v>
      </c>
      <c r="C55" s="12" t="s">
        <v>225</v>
      </c>
      <c r="D55" s="48">
        <v>0</v>
      </c>
      <c r="E55" s="13">
        <f>E56</f>
        <v>5346712.16</v>
      </c>
      <c r="F55" s="13">
        <f>F56</f>
        <v>4851356.0999999996</v>
      </c>
      <c r="G55" s="52" t="e">
        <f t="shared" si="0"/>
        <v>#DIV/0!</v>
      </c>
      <c r="H55" s="10">
        <f t="shared" si="15"/>
        <v>90.73531461622575</v>
      </c>
      <c r="I55" s="54"/>
    </row>
    <row r="56" spans="1:9" ht="47.25">
      <c r="A56" s="14" t="s">
        <v>332</v>
      </c>
      <c r="B56" s="12" t="s">
        <v>511</v>
      </c>
      <c r="C56" s="12" t="s">
        <v>225</v>
      </c>
      <c r="D56" s="48">
        <v>0</v>
      </c>
      <c r="E56" s="13">
        <v>5346712.16</v>
      </c>
      <c r="F56" s="13">
        <v>4851356.0999999996</v>
      </c>
      <c r="G56" s="52" t="e">
        <f t="shared" si="0"/>
        <v>#DIV/0!</v>
      </c>
      <c r="H56" s="10">
        <f t="shared" si="15"/>
        <v>90.73531461622575</v>
      </c>
      <c r="I56" s="54"/>
    </row>
    <row r="57" spans="1:9" ht="47.25">
      <c r="A57" s="7" t="s">
        <v>234</v>
      </c>
      <c r="B57" s="8" t="s">
        <v>83</v>
      </c>
      <c r="C57" s="8" t="s">
        <v>225</v>
      </c>
      <c r="D57" s="47">
        <f>D58+D61+D63</f>
        <v>31709934</v>
      </c>
      <c r="E57" s="47">
        <f t="shared" ref="E57" si="20">E58+E61+E63</f>
        <v>27249616.609999999</v>
      </c>
      <c r="F57" s="47">
        <f t="shared" ref="F57" si="21">F58+F61+F63</f>
        <v>27205983.479999997</v>
      </c>
      <c r="G57" s="52">
        <f t="shared" si="0"/>
        <v>85.796405252688317</v>
      </c>
      <c r="H57" s="10">
        <f t="shared" si="15"/>
        <v>99.839876169178879</v>
      </c>
      <c r="I57" s="54"/>
    </row>
    <row r="58" spans="1:9" ht="31.5">
      <c r="A58" s="11" t="s">
        <v>127</v>
      </c>
      <c r="B58" s="12" t="s">
        <v>199</v>
      </c>
      <c r="C58" s="12" t="s">
        <v>225</v>
      </c>
      <c r="D58" s="48">
        <f>D59</f>
        <v>22383200</v>
      </c>
      <c r="E58" s="48">
        <f t="shared" ref="E58:F59" si="22">E59</f>
        <v>24479444.100000001</v>
      </c>
      <c r="F58" s="48">
        <f t="shared" si="22"/>
        <v>24435810.969999999</v>
      </c>
      <c r="G58" s="52">
        <f t="shared" si="0"/>
        <v>109.17031957003466</v>
      </c>
      <c r="H58" s="10">
        <f t="shared" si="15"/>
        <v>99.821756042246065</v>
      </c>
      <c r="I58" s="54"/>
    </row>
    <row r="59" spans="1:9" ht="47.25">
      <c r="A59" s="14" t="s">
        <v>4</v>
      </c>
      <c r="B59" s="12" t="s">
        <v>128</v>
      </c>
      <c r="C59" s="12" t="s">
        <v>225</v>
      </c>
      <c r="D59" s="48">
        <f>D60</f>
        <v>22383200</v>
      </c>
      <c r="E59" s="48">
        <f t="shared" si="22"/>
        <v>24479444.100000001</v>
      </c>
      <c r="F59" s="48">
        <f t="shared" si="22"/>
        <v>24435810.969999999</v>
      </c>
      <c r="G59" s="52">
        <f t="shared" si="0"/>
        <v>109.17031957003466</v>
      </c>
      <c r="H59" s="10">
        <f t="shared" si="15"/>
        <v>99.821756042246065</v>
      </c>
      <c r="I59" s="54"/>
    </row>
    <row r="60" spans="1:9" ht="78.75">
      <c r="A60" s="14" t="s">
        <v>11</v>
      </c>
      <c r="B60" s="12" t="s">
        <v>129</v>
      </c>
      <c r="C60" s="12" t="s">
        <v>225</v>
      </c>
      <c r="D60" s="48">
        <v>22383200</v>
      </c>
      <c r="E60" s="13">
        <v>24479444.100000001</v>
      </c>
      <c r="F60" s="13">
        <v>24435810.969999999</v>
      </c>
      <c r="G60" s="52">
        <f t="shared" si="0"/>
        <v>109.17031957003466</v>
      </c>
      <c r="H60" s="10">
        <f t="shared" si="15"/>
        <v>99.821756042246065</v>
      </c>
      <c r="I60" s="54"/>
    </row>
    <row r="61" spans="1:9" ht="31.5">
      <c r="A61" s="11" t="s">
        <v>81</v>
      </c>
      <c r="B61" s="12" t="s">
        <v>216</v>
      </c>
      <c r="C61" s="12" t="s">
        <v>225</v>
      </c>
      <c r="D61" s="48">
        <f>D62</f>
        <v>9326734</v>
      </c>
      <c r="E61" s="48">
        <f t="shared" ref="E61:F61" si="23">E62</f>
        <v>2770172.51</v>
      </c>
      <c r="F61" s="48">
        <f t="shared" si="23"/>
        <v>2770172.51</v>
      </c>
      <c r="G61" s="52">
        <f t="shared" si="0"/>
        <v>29.701420776018701</v>
      </c>
      <c r="H61" s="10">
        <f t="shared" si="15"/>
        <v>100</v>
      </c>
      <c r="I61" s="54"/>
    </row>
    <row r="62" spans="1:9" ht="94.5">
      <c r="A62" s="14" t="s">
        <v>277</v>
      </c>
      <c r="B62" s="12" t="s">
        <v>82</v>
      </c>
      <c r="C62" s="12" t="s">
        <v>225</v>
      </c>
      <c r="D62" s="48">
        <v>9326734</v>
      </c>
      <c r="E62" s="13">
        <v>2770172.51</v>
      </c>
      <c r="F62" s="13">
        <v>2770172.51</v>
      </c>
      <c r="G62" s="52">
        <f t="shared" si="0"/>
        <v>29.701420776018701</v>
      </c>
      <c r="H62" s="10">
        <f t="shared" si="15"/>
        <v>100</v>
      </c>
      <c r="I62" s="54"/>
    </row>
    <row r="63" spans="1:9" ht="31.5" hidden="1">
      <c r="A63" s="11" t="s">
        <v>330</v>
      </c>
      <c r="B63" s="12" t="s">
        <v>331</v>
      </c>
      <c r="C63" s="12" t="s">
        <v>225</v>
      </c>
      <c r="D63" s="48">
        <f>D64</f>
        <v>0</v>
      </c>
      <c r="E63" s="13"/>
      <c r="F63" s="13"/>
      <c r="G63" s="52" t="e">
        <f t="shared" si="0"/>
        <v>#DIV/0!</v>
      </c>
      <c r="H63" s="10" t="e">
        <f t="shared" si="15"/>
        <v>#DIV/0!</v>
      </c>
      <c r="I63" s="54"/>
    </row>
    <row r="64" spans="1:9" ht="47.25" hidden="1">
      <c r="A64" s="22" t="s">
        <v>332</v>
      </c>
      <c r="B64" s="23" t="s">
        <v>333</v>
      </c>
      <c r="C64" s="12" t="s">
        <v>225</v>
      </c>
      <c r="D64" s="48"/>
      <c r="E64" s="13"/>
      <c r="F64" s="13"/>
      <c r="G64" s="52" t="e">
        <f t="shared" si="0"/>
        <v>#DIV/0!</v>
      </c>
      <c r="H64" s="10" t="e">
        <f t="shared" si="15"/>
        <v>#DIV/0!</v>
      </c>
      <c r="I64" s="54"/>
    </row>
    <row r="65" spans="1:9" ht="47.25">
      <c r="A65" s="7" t="s">
        <v>235</v>
      </c>
      <c r="B65" s="8" t="s">
        <v>91</v>
      </c>
      <c r="C65" s="8" t="s">
        <v>225</v>
      </c>
      <c r="D65" s="47">
        <f>D66+D71+D86</f>
        <v>85817859.420000002</v>
      </c>
      <c r="E65" s="47">
        <f t="shared" ref="E65" si="24">E66+E71+E86</f>
        <v>89020726.830000013</v>
      </c>
      <c r="F65" s="47">
        <f t="shared" ref="F65" si="25">F66+F71+F86</f>
        <v>88220726.830000013</v>
      </c>
      <c r="G65" s="52">
        <f t="shared" si="0"/>
        <v>102.79996194992486</v>
      </c>
      <c r="H65" s="10">
        <f t="shared" si="15"/>
        <v>99.101332882253672</v>
      </c>
      <c r="I65" s="54"/>
    </row>
    <row r="66" spans="1:9" ht="31.5">
      <c r="A66" s="7" t="s">
        <v>12</v>
      </c>
      <c r="B66" s="8" t="s">
        <v>92</v>
      </c>
      <c r="C66" s="8" t="s">
        <v>225</v>
      </c>
      <c r="D66" s="47">
        <f>D67</f>
        <v>21589240</v>
      </c>
      <c r="E66" s="47">
        <f t="shared" ref="E66:F67" si="26">E67</f>
        <v>19111108.59</v>
      </c>
      <c r="F66" s="47">
        <f t="shared" si="26"/>
        <v>19111108.59</v>
      </c>
      <c r="G66" s="52">
        <f t="shared" si="0"/>
        <v>88.521451380409871</v>
      </c>
      <c r="H66" s="10">
        <f t="shared" si="15"/>
        <v>100</v>
      </c>
      <c r="I66" s="54"/>
    </row>
    <row r="67" spans="1:9" ht="47.25">
      <c r="A67" s="11" t="s">
        <v>198</v>
      </c>
      <c r="B67" s="12" t="s">
        <v>93</v>
      </c>
      <c r="C67" s="12" t="s">
        <v>225</v>
      </c>
      <c r="D67" s="48">
        <f>D68</f>
        <v>21589240</v>
      </c>
      <c r="E67" s="48">
        <f t="shared" si="26"/>
        <v>19111108.59</v>
      </c>
      <c r="F67" s="48">
        <f t="shared" si="26"/>
        <v>19111108.59</v>
      </c>
      <c r="G67" s="52">
        <f t="shared" si="0"/>
        <v>88.521451380409871</v>
      </c>
      <c r="H67" s="10">
        <f t="shared" si="15"/>
        <v>100</v>
      </c>
      <c r="I67" s="54"/>
    </row>
    <row r="68" spans="1:9" ht="47.25">
      <c r="A68" s="14" t="s">
        <v>4</v>
      </c>
      <c r="B68" s="12" t="s">
        <v>94</v>
      </c>
      <c r="C68" s="12" t="s">
        <v>225</v>
      </c>
      <c r="D68" s="48">
        <f>D69+D70</f>
        <v>21589240</v>
      </c>
      <c r="E68" s="48">
        <f t="shared" ref="E68" si="27">E69+E70</f>
        <v>19111108.59</v>
      </c>
      <c r="F68" s="48">
        <f t="shared" ref="F68" si="28">F69+F70</f>
        <v>19111108.59</v>
      </c>
      <c r="G68" s="52">
        <f t="shared" si="0"/>
        <v>88.521451380409871</v>
      </c>
      <c r="H68" s="10">
        <f t="shared" si="15"/>
        <v>100</v>
      </c>
      <c r="I68" s="54"/>
    </row>
    <row r="69" spans="1:9">
      <c r="A69" s="14" t="s">
        <v>13</v>
      </c>
      <c r="B69" s="12" t="s">
        <v>95</v>
      </c>
      <c r="C69" s="12" t="s">
        <v>225</v>
      </c>
      <c r="D69" s="48">
        <v>10392240</v>
      </c>
      <c r="E69" s="13">
        <v>11491328</v>
      </c>
      <c r="F69" s="13">
        <v>11491328</v>
      </c>
      <c r="G69" s="52">
        <f t="shared" si="0"/>
        <v>110.57604520295914</v>
      </c>
      <c r="H69" s="10">
        <f t="shared" si="15"/>
        <v>100</v>
      </c>
      <c r="I69" s="54"/>
    </row>
    <row r="70" spans="1:9">
      <c r="A70" s="14" t="s">
        <v>14</v>
      </c>
      <c r="B70" s="12" t="s">
        <v>96</v>
      </c>
      <c r="C70" s="12" t="s">
        <v>225</v>
      </c>
      <c r="D70" s="48">
        <v>11197000</v>
      </c>
      <c r="E70" s="13">
        <v>7619780.5899999999</v>
      </c>
      <c r="F70" s="13">
        <v>7619780.5899999999</v>
      </c>
      <c r="G70" s="52">
        <f t="shared" si="0"/>
        <v>68.051983477717243</v>
      </c>
      <c r="H70" s="10">
        <f t="shared" si="15"/>
        <v>100</v>
      </c>
      <c r="I70" s="54"/>
    </row>
    <row r="71" spans="1:9" ht="31.5">
      <c r="A71" s="7" t="s">
        <v>15</v>
      </c>
      <c r="B71" s="8" t="s">
        <v>141</v>
      </c>
      <c r="C71" s="8" t="s">
        <v>225</v>
      </c>
      <c r="D71" s="47">
        <f>D72</f>
        <v>18874778.939999998</v>
      </c>
      <c r="E71" s="47">
        <f t="shared" ref="E71:F71" si="29">E72</f>
        <v>24084980.41</v>
      </c>
      <c r="F71" s="47">
        <f t="shared" si="29"/>
        <v>24084980.41</v>
      </c>
      <c r="G71" s="52">
        <f t="shared" si="0"/>
        <v>127.60403969001399</v>
      </c>
      <c r="H71" s="10">
        <f t="shared" si="15"/>
        <v>100</v>
      </c>
      <c r="I71" s="54"/>
    </row>
    <row r="72" spans="1:9" ht="31.5">
      <c r="A72" s="11" t="s">
        <v>140</v>
      </c>
      <c r="B72" s="12" t="s">
        <v>215</v>
      </c>
      <c r="C72" s="12" t="s">
        <v>225</v>
      </c>
      <c r="D72" s="48">
        <f>D73+D78+D81</f>
        <v>18874778.939999998</v>
      </c>
      <c r="E72" s="48">
        <f>E73+E78+E81+E77+E79+E80</f>
        <v>24084980.41</v>
      </c>
      <c r="F72" s="48">
        <f>F73+F78+F81+F77+F79+F80</f>
        <v>24084980.41</v>
      </c>
      <c r="G72" s="52">
        <f t="shared" si="0"/>
        <v>127.60403969001399</v>
      </c>
      <c r="H72" s="10">
        <f t="shared" si="15"/>
        <v>100</v>
      </c>
      <c r="I72" s="54"/>
    </row>
    <row r="73" spans="1:9" ht="47.25">
      <c r="A73" s="14" t="s">
        <v>4</v>
      </c>
      <c r="B73" s="12" t="s">
        <v>142</v>
      </c>
      <c r="C73" s="12" t="s">
        <v>225</v>
      </c>
      <c r="D73" s="48">
        <f>D74+D75+D76</f>
        <v>18718680</v>
      </c>
      <c r="E73" s="48">
        <f t="shared" ref="E73" si="30">E74+E75+E76</f>
        <v>23018086.670000002</v>
      </c>
      <c r="F73" s="48">
        <f t="shared" ref="F73" si="31">F74+F75+F76</f>
        <v>23018086.670000002</v>
      </c>
      <c r="G73" s="52">
        <f t="shared" si="0"/>
        <v>122.96853554844679</v>
      </c>
      <c r="H73" s="10">
        <f t="shared" si="15"/>
        <v>100</v>
      </c>
      <c r="I73" s="54"/>
    </row>
    <row r="74" spans="1:9" ht="31.5">
      <c r="A74" s="14" t="s">
        <v>16</v>
      </c>
      <c r="B74" s="12" t="s">
        <v>143</v>
      </c>
      <c r="C74" s="12" t="s">
        <v>225</v>
      </c>
      <c r="D74" s="48">
        <v>8667320</v>
      </c>
      <c r="E74" s="13">
        <v>11105810.310000001</v>
      </c>
      <c r="F74" s="13">
        <v>11105810.310000001</v>
      </c>
      <c r="G74" s="52">
        <f t="shared" si="0"/>
        <v>128.13430576002733</v>
      </c>
      <c r="H74" s="10">
        <f t="shared" si="15"/>
        <v>100</v>
      </c>
      <c r="I74" s="54"/>
    </row>
    <row r="75" spans="1:9">
      <c r="A75" s="14" t="s">
        <v>17</v>
      </c>
      <c r="B75" s="12" t="s">
        <v>144</v>
      </c>
      <c r="C75" s="12" t="s">
        <v>225</v>
      </c>
      <c r="D75" s="48">
        <v>2016300</v>
      </c>
      <c r="E75" s="13">
        <v>2268900</v>
      </c>
      <c r="F75" s="13">
        <v>2268900</v>
      </c>
      <c r="G75" s="52">
        <f t="shared" si="0"/>
        <v>112.52789763428062</v>
      </c>
      <c r="H75" s="10">
        <f t="shared" si="15"/>
        <v>100</v>
      </c>
      <c r="I75" s="54"/>
    </row>
    <row r="76" spans="1:9">
      <c r="A76" s="14" t="s">
        <v>18</v>
      </c>
      <c r="B76" s="12" t="s">
        <v>145</v>
      </c>
      <c r="C76" s="12" t="s">
        <v>225</v>
      </c>
      <c r="D76" s="48">
        <v>8035060</v>
      </c>
      <c r="E76" s="13">
        <v>9643376.3599999994</v>
      </c>
      <c r="F76" s="13">
        <v>9643376.3599999994</v>
      </c>
      <c r="G76" s="52">
        <f t="shared" si="0"/>
        <v>120.01623335731158</v>
      </c>
      <c r="H76" s="10">
        <f t="shared" si="15"/>
        <v>100</v>
      </c>
      <c r="I76" s="54"/>
    </row>
    <row r="77" spans="1:9" ht="16.5" customHeight="1">
      <c r="A77" s="15" t="s">
        <v>345</v>
      </c>
      <c r="B77" s="12" t="s">
        <v>429</v>
      </c>
      <c r="C77" s="12" t="s">
        <v>225</v>
      </c>
      <c r="D77" s="48">
        <v>0</v>
      </c>
      <c r="E77" s="24">
        <v>513030.39</v>
      </c>
      <c r="F77" s="24">
        <v>513030.39</v>
      </c>
      <c r="G77" s="52" t="e">
        <f t="shared" si="0"/>
        <v>#DIV/0!</v>
      </c>
      <c r="H77" s="10">
        <f t="shared" si="15"/>
        <v>100</v>
      </c>
      <c r="I77" s="54"/>
    </row>
    <row r="78" spans="1:9" ht="47.25">
      <c r="A78" s="14" t="s">
        <v>318</v>
      </c>
      <c r="B78" s="12" t="s">
        <v>319</v>
      </c>
      <c r="C78" s="12" t="s">
        <v>225</v>
      </c>
      <c r="D78" s="48">
        <v>151415.97</v>
      </c>
      <c r="E78" s="24">
        <v>149247.45000000001</v>
      </c>
      <c r="F78" s="24">
        <v>149247.45000000001</v>
      </c>
      <c r="G78" s="52">
        <f t="shared" si="0"/>
        <v>98.56783931047697</v>
      </c>
      <c r="H78" s="10">
        <f t="shared" si="15"/>
        <v>100</v>
      </c>
      <c r="I78" s="54"/>
    </row>
    <row r="79" spans="1:9" ht="46.5" customHeight="1">
      <c r="A79" s="25" t="s">
        <v>361</v>
      </c>
      <c r="B79" s="19" t="s">
        <v>363</v>
      </c>
      <c r="C79" s="12" t="s">
        <v>225</v>
      </c>
      <c r="D79" s="48">
        <v>0</v>
      </c>
      <c r="E79" s="24">
        <v>100000</v>
      </c>
      <c r="F79" s="24">
        <v>100000</v>
      </c>
      <c r="G79" s="52" t="e">
        <f t="shared" ref="G79:G142" si="32">F79/D79*100</f>
        <v>#DIV/0!</v>
      </c>
      <c r="H79" s="10">
        <f t="shared" si="15"/>
        <v>100</v>
      </c>
      <c r="I79" s="54"/>
    </row>
    <row r="80" spans="1:9" ht="32.25" customHeight="1">
      <c r="A80" s="25" t="s">
        <v>362</v>
      </c>
      <c r="B80" s="19" t="s">
        <v>364</v>
      </c>
      <c r="C80" s="12" t="s">
        <v>225</v>
      </c>
      <c r="D80" s="48">
        <v>0</v>
      </c>
      <c r="E80" s="24">
        <v>300000</v>
      </c>
      <c r="F80" s="24">
        <v>300000</v>
      </c>
      <c r="G80" s="52" t="e">
        <f t="shared" si="32"/>
        <v>#DIV/0!</v>
      </c>
      <c r="H80" s="10">
        <f t="shared" si="15"/>
        <v>100</v>
      </c>
      <c r="I80" s="54"/>
    </row>
    <row r="81" spans="1:9" ht="46.5" customHeight="1">
      <c r="A81" s="14" t="s">
        <v>409</v>
      </c>
      <c r="B81" s="19" t="s">
        <v>410</v>
      </c>
      <c r="C81" s="12" t="s">
        <v>225</v>
      </c>
      <c r="D81" s="48">
        <v>4682.97</v>
      </c>
      <c r="E81" s="24">
        <v>4615.8999999999996</v>
      </c>
      <c r="F81" s="24">
        <v>4615.8999999999996</v>
      </c>
      <c r="G81" s="52">
        <f t="shared" si="32"/>
        <v>98.567789244859554</v>
      </c>
      <c r="H81" s="10">
        <f t="shared" si="15"/>
        <v>100</v>
      </c>
      <c r="I81" s="54"/>
    </row>
    <row r="82" spans="1:9" hidden="1">
      <c r="A82" s="11" t="s">
        <v>400</v>
      </c>
      <c r="B82" s="12" t="s">
        <v>399</v>
      </c>
      <c r="C82" s="12" t="s">
        <v>225</v>
      </c>
      <c r="D82" s="48"/>
      <c r="E82" s="24"/>
      <c r="F82" s="24"/>
      <c r="G82" s="52" t="e">
        <f t="shared" si="32"/>
        <v>#DIV/0!</v>
      </c>
      <c r="H82" s="10" t="e">
        <f t="shared" si="15"/>
        <v>#DIV/0!</v>
      </c>
      <c r="I82" s="54"/>
    </row>
    <row r="83" spans="1:9" ht="47.25" hidden="1">
      <c r="A83" s="25" t="s">
        <v>369</v>
      </c>
      <c r="B83" s="12" t="s">
        <v>370</v>
      </c>
      <c r="C83" s="12" t="s">
        <v>225</v>
      </c>
      <c r="D83" s="48"/>
      <c r="E83" s="13"/>
      <c r="F83" s="13"/>
      <c r="G83" s="52" t="e">
        <f t="shared" si="32"/>
        <v>#DIV/0!</v>
      </c>
      <c r="H83" s="10" t="e">
        <f t="shared" si="15"/>
        <v>#DIV/0!</v>
      </c>
      <c r="I83" s="54"/>
    </row>
    <row r="84" spans="1:9" hidden="1">
      <c r="A84" s="26" t="s">
        <v>401</v>
      </c>
      <c r="B84" s="12" t="s">
        <v>402</v>
      </c>
      <c r="C84" s="12" t="s">
        <v>225</v>
      </c>
      <c r="D84" s="48"/>
      <c r="E84" s="13"/>
      <c r="F84" s="13"/>
      <c r="G84" s="52" t="e">
        <f t="shared" si="32"/>
        <v>#DIV/0!</v>
      </c>
      <c r="H84" s="10" t="e">
        <f t="shared" si="15"/>
        <v>#DIV/0!</v>
      </c>
      <c r="I84" s="54"/>
    </row>
    <row r="85" spans="1:9" ht="31.5" hidden="1">
      <c r="A85" s="27" t="s">
        <v>397</v>
      </c>
      <c r="B85" s="12" t="s">
        <v>398</v>
      </c>
      <c r="C85" s="12" t="s">
        <v>225</v>
      </c>
      <c r="D85" s="48"/>
      <c r="E85" s="24"/>
      <c r="F85" s="24"/>
      <c r="G85" s="52" t="e">
        <f t="shared" si="32"/>
        <v>#DIV/0!</v>
      </c>
      <c r="H85" s="10" t="e">
        <f t="shared" si="15"/>
        <v>#DIV/0!</v>
      </c>
      <c r="I85" s="54"/>
    </row>
    <row r="86" spans="1:9" ht="47.25">
      <c r="A86" s="7" t="s">
        <v>236</v>
      </c>
      <c r="B86" s="8" t="s">
        <v>136</v>
      </c>
      <c r="C86" s="8" t="s">
        <v>225</v>
      </c>
      <c r="D86" s="47">
        <f>D87+D97</f>
        <v>45353840.480000004</v>
      </c>
      <c r="E86" s="47">
        <f t="shared" ref="E86" si="33">E87+E97</f>
        <v>45824637.830000006</v>
      </c>
      <c r="F86" s="47">
        <f t="shared" ref="F86" si="34">F87+F97</f>
        <v>45024637.830000006</v>
      </c>
      <c r="G86" s="52">
        <f t="shared" si="32"/>
        <v>99.274146033685568</v>
      </c>
      <c r="H86" s="10">
        <f t="shared" si="15"/>
        <v>98.254214243944844</v>
      </c>
      <c r="I86" s="54"/>
    </row>
    <row r="87" spans="1:9" ht="47.25">
      <c r="A87" s="11" t="s">
        <v>135</v>
      </c>
      <c r="B87" s="12" t="s">
        <v>214</v>
      </c>
      <c r="C87" s="12" t="s">
        <v>225</v>
      </c>
      <c r="D87" s="48">
        <f>D88+D90+D93+D94+D95+D96</f>
        <v>45153840.480000004</v>
      </c>
      <c r="E87" s="48">
        <f>E88+E90+E93+E94+E95+E96+E89+E92</f>
        <v>45010648.590000004</v>
      </c>
      <c r="F87" s="48">
        <f>F88+F90+F93+F94+F95+F96+F89+F92</f>
        <v>44210648.590000004</v>
      </c>
      <c r="G87" s="52">
        <f t="shared" si="32"/>
        <v>97.911159095276133</v>
      </c>
      <c r="H87" s="10">
        <f t="shared" si="15"/>
        <v>98.222642807733862</v>
      </c>
      <c r="I87" s="54"/>
    </row>
    <row r="88" spans="1:9">
      <c r="A88" s="14" t="s">
        <v>19</v>
      </c>
      <c r="B88" s="12" t="s">
        <v>137</v>
      </c>
      <c r="C88" s="12" t="s">
        <v>225</v>
      </c>
      <c r="D88" s="48">
        <v>11197200</v>
      </c>
      <c r="E88" s="13">
        <v>9156652.1699999999</v>
      </c>
      <c r="F88" s="13">
        <v>9156652.1699999999</v>
      </c>
      <c r="G88" s="52">
        <f t="shared" si="32"/>
        <v>81.776267013181865</v>
      </c>
      <c r="H88" s="10">
        <f t="shared" si="15"/>
        <v>100</v>
      </c>
      <c r="I88" s="54"/>
    </row>
    <row r="89" spans="1:9" ht="35.25" customHeight="1">
      <c r="A89" s="14" t="s">
        <v>425</v>
      </c>
      <c r="B89" s="12" t="s">
        <v>426</v>
      </c>
      <c r="C89" s="12" t="s">
        <v>225</v>
      </c>
      <c r="D89" s="48">
        <v>0</v>
      </c>
      <c r="E89" s="13">
        <v>2972376.66</v>
      </c>
      <c r="F89" s="13">
        <v>2172376.66</v>
      </c>
      <c r="G89" s="52" t="e">
        <f t="shared" si="32"/>
        <v>#DIV/0!</v>
      </c>
      <c r="H89" s="10">
        <f t="shared" si="15"/>
        <v>73.085510636461535</v>
      </c>
      <c r="I89" s="54"/>
    </row>
    <row r="90" spans="1:9" ht="47.25">
      <c r="A90" s="14" t="s">
        <v>4</v>
      </c>
      <c r="B90" s="12" t="s">
        <v>138</v>
      </c>
      <c r="C90" s="12" t="s">
        <v>225</v>
      </c>
      <c r="D90" s="48">
        <f>D91</f>
        <v>24257085.84</v>
      </c>
      <c r="E90" s="48">
        <f>E91</f>
        <v>23107166.82</v>
      </c>
      <c r="F90" s="48">
        <f>F91</f>
        <v>23107166.82</v>
      </c>
      <c r="G90" s="52">
        <f t="shared" si="32"/>
        <v>95.259451083345809</v>
      </c>
      <c r="H90" s="10">
        <f t="shared" si="15"/>
        <v>100</v>
      </c>
      <c r="I90" s="54"/>
    </row>
    <row r="91" spans="1:9" ht="78.75">
      <c r="A91" s="14" t="s">
        <v>11</v>
      </c>
      <c r="B91" s="12" t="s">
        <v>139</v>
      </c>
      <c r="C91" s="12" t="s">
        <v>225</v>
      </c>
      <c r="D91" s="48">
        <v>24257085.84</v>
      </c>
      <c r="E91" s="13">
        <v>23107166.82</v>
      </c>
      <c r="F91" s="13">
        <v>23107166.82</v>
      </c>
      <c r="G91" s="52">
        <f t="shared" si="32"/>
        <v>95.259451083345809</v>
      </c>
      <c r="H91" s="10">
        <f t="shared" si="15"/>
        <v>100</v>
      </c>
      <c r="I91" s="54"/>
    </row>
    <row r="92" spans="1:9">
      <c r="A92" s="14" t="s">
        <v>430</v>
      </c>
      <c r="B92" s="12" t="s">
        <v>512</v>
      </c>
      <c r="C92" s="12" t="s">
        <v>225</v>
      </c>
      <c r="D92" s="48">
        <v>0</v>
      </c>
      <c r="E92" s="13">
        <v>1700000</v>
      </c>
      <c r="F92" s="13">
        <v>1700000</v>
      </c>
      <c r="G92" s="52" t="e">
        <f t="shared" si="32"/>
        <v>#DIV/0!</v>
      </c>
      <c r="H92" s="10">
        <f t="shared" si="15"/>
        <v>100</v>
      </c>
      <c r="I92" s="54"/>
    </row>
    <row r="93" spans="1:9" ht="78.75">
      <c r="A93" s="11" t="s">
        <v>403</v>
      </c>
      <c r="B93" s="12" t="s">
        <v>404</v>
      </c>
      <c r="C93" s="12" t="s">
        <v>225</v>
      </c>
      <c r="D93" s="48">
        <v>5408568</v>
      </c>
      <c r="E93" s="24">
        <v>3832219.35</v>
      </c>
      <c r="F93" s="24">
        <v>3832219.35</v>
      </c>
      <c r="G93" s="52">
        <f t="shared" si="32"/>
        <v>70.854602364248734</v>
      </c>
      <c r="H93" s="10">
        <f t="shared" si="15"/>
        <v>100</v>
      </c>
      <c r="I93" s="54"/>
    </row>
    <row r="94" spans="1:9" ht="31.5">
      <c r="A94" s="14" t="s">
        <v>461</v>
      </c>
      <c r="B94" s="12" t="s">
        <v>462</v>
      </c>
      <c r="C94" s="12" t="s">
        <v>225</v>
      </c>
      <c r="D94" s="48">
        <v>4000000</v>
      </c>
      <c r="E94" s="13">
        <v>4000000</v>
      </c>
      <c r="F94" s="13">
        <v>4000000</v>
      </c>
      <c r="G94" s="52">
        <f t="shared" si="32"/>
        <v>100</v>
      </c>
      <c r="H94" s="10">
        <f t="shared" si="15"/>
        <v>100</v>
      </c>
      <c r="I94" s="54"/>
    </row>
    <row r="95" spans="1:9" ht="98.25" customHeight="1">
      <c r="A95" s="18" t="s">
        <v>237</v>
      </c>
      <c r="B95" s="12" t="s">
        <v>238</v>
      </c>
      <c r="C95" s="12" t="s">
        <v>225</v>
      </c>
      <c r="D95" s="48">
        <v>167275.29999999999</v>
      </c>
      <c r="E95" s="13">
        <v>118522.25</v>
      </c>
      <c r="F95" s="13">
        <v>118522.25</v>
      </c>
      <c r="G95" s="52">
        <f t="shared" si="32"/>
        <v>70.854603160179664</v>
      </c>
      <c r="H95" s="10">
        <f t="shared" si="15"/>
        <v>100</v>
      </c>
      <c r="I95" s="54"/>
    </row>
    <row r="96" spans="1:9" ht="36.75" customHeight="1">
      <c r="A96" s="18" t="s">
        <v>463</v>
      </c>
      <c r="B96" s="12" t="s">
        <v>464</v>
      </c>
      <c r="C96" s="12" t="s">
        <v>225</v>
      </c>
      <c r="D96" s="48">
        <v>123711.34</v>
      </c>
      <c r="E96" s="13">
        <v>123711.34</v>
      </c>
      <c r="F96" s="13">
        <v>123711.34</v>
      </c>
      <c r="G96" s="52">
        <f t="shared" si="32"/>
        <v>100</v>
      </c>
      <c r="H96" s="10">
        <f t="shared" si="15"/>
        <v>100</v>
      </c>
      <c r="I96" s="54"/>
    </row>
    <row r="97" spans="1:9" ht="31.5">
      <c r="A97" s="14" t="s">
        <v>202</v>
      </c>
      <c r="B97" s="12" t="s">
        <v>204</v>
      </c>
      <c r="C97" s="12" t="s">
        <v>225</v>
      </c>
      <c r="D97" s="48">
        <f>D98</f>
        <v>200000</v>
      </c>
      <c r="E97" s="48">
        <f>E98</f>
        <v>813989.24</v>
      </c>
      <c r="F97" s="48">
        <f>F98</f>
        <v>813989.24</v>
      </c>
      <c r="G97" s="52">
        <f t="shared" si="32"/>
        <v>406.99461999999994</v>
      </c>
      <c r="H97" s="10">
        <f t="shared" si="15"/>
        <v>100</v>
      </c>
      <c r="I97" s="54"/>
    </row>
    <row r="98" spans="1:9" ht="46.5" customHeight="1">
      <c r="A98" s="28" t="s">
        <v>203</v>
      </c>
      <c r="B98" s="12" t="s">
        <v>205</v>
      </c>
      <c r="C98" s="12" t="s">
        <v>225</v>
      </c>
      <c r="D98" s="48">
        <v>200000</v>
      </c>
      <c r="E98" s="13">
        <v>813989.24</v>
      </c>
      <c r="F98" s="13">
        <v>813989.24</v>
      </c>
      <c r="G98" s="52">
        <f t="shared" si="32"/>
        <v>406.99461999999994</v>
      </c>
      <c r="H98" s="10">
        <f t="shared" si="15"/>
        <v>100</v>
      </c>
      <c r="I98" s="54"/>
    </row>
    <row r="99" spans="1:9" ht="63" hidden="1">
      <c r="A99" s="7" t="s">
        <v>314</v>
      </c>
      <c r="B99" s="8" t="s">
        <v>194</v>
      </c>
      <c r="C99" s="8" t="s">
        <v>225</v>
      </c>
      <c r="D99" s="47"/>
      <c r="E99" s="9"/>
      <c r="F99" s="9"/>
      <c r="G99" s="52" t="e">
        <f t="shared" si="32"/>
        <v>#DIV/0!</v>
      </c>
      <c r="H99" s="10" t="e">
        <f t="shared" si="15"/>
        <v>#DIV/0!</v>
      </c>
      <c r="I99" s="54"/>
    </row>
    <row r="100" spans="1:9" ht="78.75" hidden="1">
      <c r="A100" s="7" t="s">
        <v>315</v>
      </c>
      <c r="B100" s="8" t="s">
        <v>195</v>
      </c>
      <c r="C100" s="8" t="s">
        <v>225</v>
      </c>
      <c r="D100" s="47"/>
      <c r="E100" s="9"/>
      <c r="F100" s="9"/>
      <c r="G100" s="52" t="e">
        <f t="shared" si="32"/>
        <v>#DIV/0!</v>
      </c>
      <c r="H100" s="10" t="e">
        <f t="shared" si="15"/>
        <v>#DIV/0!</v>
      </c>
      <c r="I100" s="54"/>
    </row>
    <row r="101" spans="1:9" ht="47.25" hidden="1">
      <c r="A101" s="11" t="s">
        <v>110</v>
      </c>
      <c r="B101" s="12" t="s">
        <v>196</v>
      </c>
      <c r="C101" s="12" t="s">
        <v>225</v>
      </c>
      <c r="D101" s="48"/>
      <c r="E101" s="13"/>
      <c r="F101" s="13"/>
      <c r="G101" s="52" t="e">
        <f t="shared" si="32"/>
        <v>#DIV/0!</v>
      </c>
      <c r="H101" s="10" t="e">
        <f t="shared" si="15"/>
        <v>#DIV/0!</v>
      </c>
      <c r="I101" s="54"/>
    </row>
    <row r="102" spans="1:9" ht="31.5" hidden="1">
      <c r="A102" s="27" t="s">
        <v>378</v>
      </c>
      <c r="B102" s="29" t="s">
        <v>377</v>
      </c>
      <c r="C102" s="12" t="s">
        <v>225</v>
      </c>
      <c r="D102" s="48"/>
      <c r="E102" s="13"/>
      <c r="F102" s="13"/>
      <c r="G102" s="52" t="e">
        <f t="shared" si="32"/>
        <v>#DIV/0!</v>
      </c>
      <c r="H102" s="10" t="e">
        <f t="shared" si="15"/>
        <v>#DIV/0!</v>
      </c>
      <c r="I102" s="54"/>
    </row>
    <row r="103" spans="1:9" ht="47.25">
      <c r="A103" s="7" t="s">
        <v>266</v>
      </c>
      <c r="B103" s="8" t="s">
        <v>102</v>
      </c>
      <c r="C103" s="8" t="s">
        <v>225</v>
      </c>
      <c r="D103" s="47">
        <f>D104</f>
        <v>3022000</v>
      </c>
      <c r="E103" s="47">
        <f>E104</f>
        <v>4074092.93</v>
      </c>
      <c r="F103" s="47">
        <f>F104</f>
        <v>4074092.93</v>
      </c>
      <c r="G103" s="52">
        <f t="shared" si="32"/>
        <v>134.81445830575777</v>
      </c>
      <c r="H103" s="10">
        <f t="shared" si="15"/>
        <v>100</v>
      </c>
      <c r="I103" s="54"/>
    </row>
    <row r="104" spans="1:9" ht="63">
      <c r="A104" s="7" t="s">
        <v>267</v>
      </c>
      <c r="B104" s="8" t="s">
        <v>103</v>
      </c>
      <c r="C104" s="8" t="s">
        <v>225</v>
      </c>
      <c r="D104" s="47">
        <f>D105+D107+D109</f>
        <v>3022000</v>
      </c>
      <c r="E104" s="47">
        <f>E105+E107+E109</f>
        <v>4074092.93</v>
      </c>
      <c r="F104" s="47">
        <f>F105+F107+F109</f>
        <v>4074092.93</v>
      </c>
      <c r="G104" s="52">
        <f t="shared" si="32"/>
        <v>134.81445830575777</v>
      </c>
      <c r="H104" s="10">
        <f t="shared" ref="H104:H167" si="35">F104/E104*100</f>
        <v>100</v>
      </c>
      <c r="I104" s="54"/>
    </row>
    <row r="105" spans="1:9" ht="47.25">
      <c r="A105" s="11" t="s">
        <v>181</v>
      </c>
      <c r="B105" s="12" t="s">
        <v>104</v>
      </c>
      <c r="C105" s="12" t="s">
        <v>225</v>
      </c>
      <c r="D105" s="48">
        <f>D106</f>
        <v>250000</v>
      </c>
      <c r="E105" s="48">
        <f>E106</f>
        <v>250000</v>
      </c>
      <c r="F105" s="48">
        <f>F106</f>
        <v>250000</v>
      </c>
      <c r="G105" s="52">
        <f t="shared" si="32"/>
        <v>100</v>
      </c>
      <c r="H105" s="10">
        <f t="shared" si="35"/>
        <v>100</v>
      </c>
      <c r="I105" s="54"/>
    </row>
    <row r="106" spans="1:9" ht="47.25">
      <c r="A106" s="14" t="s">
        <v>21</v>
      </c>
      <c r="B106" s="12" t="s">
        <v>105</v>
      </c>
      <c r="C106" s="12" t="s">
        <v>225</v>
      </c>
      <c r="D106" s="48">
        <v>250000</v>
      </c>
      <c r="E106" s="13">
        <v>250000</v>
      </c>
      <c r="F106" s="13">
        <v>250000</v>
      </c>
      <c r="G106" s="52">
        <f t="shared" si="32"/>
        <v>100</v>
      </c>
      <c r="H106" s="10">
        <f t="shared" si="35"/>
        <v>100</v>
      </c>
      <c r="I106" s="54"/>
    </row>
    <row r="107" spans="1:9">
      <c r="A107" s="11" t="s">
        <v>106</v>
      </c>
      <c r="B107" s="12" t="s">
        <v>107</v>
      </c>
      <c r="C107" s="12" t="s">
        <v>225</v>
      </c>
      <c r="D107" s="48">
        <f>D108</f>
        <v>2700000</v>
      </c>
      <c r="E107" s="48">
        <f>E108</f>
        <v>3562092.93</v>
      </c>
      <c r="F107" s="48">
        <f>F108</f>
        <v>3562092.93</v>
      </c>
      <c r="G107" s="52">
        <f t="shared" si="32"/>
        <v>131.92936777777777</v>
      </c>
      <c r="H107" s="10">
        <f t="shared" si="35"/>
        <v>100</v>
      </c>
      <c r="I107" s="54"/>
    </row>
    <row r="108" spans="1:9">
      <c r="A108" s="14" t="s">
        <v>22</v>
      </c>
      <c r="B108" s="12" t="s">
        <v>108</v>
      </c>
      <c r="C108" s="12" t="s">
        <v>225</v>
      </c>
      <c r="D108" s="48">
        <v>2700000</v>
      </c>
      <c r="E108" s="48">
        <v>3562092.93</v>
      </c>
      <c r="F108" s="48">
        <v>3562092.93</v>
      </c>
      <c r="G108" s="52">
        <f t="shared" si="32"/>
        <v>131.92936777777777</v>
      </c>
      <c r="H108" s="10">
        <f t="shared" si="35"/>
        <v>100</v>
      </c>
      <c r="I108" s="54"/>
    </row>
    <row r="109" spans="1:9" ht="31.5">
      <c r="A109" s="11" t="s">
        <v>353</v>
      </c>
      <c r="B109" s="12" t="s">
        <v>354</v>
      </c>
      <c r="C109" s="12" t="s">
        <v>225</v>
      </c>
      <c r="D109" s="48">
        <f>D110</f>
        <v>72000</v>
      </c>
      <c r="E109" s="48">
        <f>E110</f>
        <v>262000</v>
      </c>
      <c r="F109" s="48">
        <f>F110</f>
        <v>262000</v>
      </c>
      <c r="G109" s="52">
        <f t="shared" si="32"/>
        <v>363.88888888888886</v>
      </c>
      <c r="H109" s="10">
        <f t="shared" si="35"/>
        <v>100</v>
      </c>
      <c r="I109" s="54"/>
    </row>
    <row r="110" spans="1:9">
      <c r="A110" s="14" t="s">
        <v>355</v>
      </c>
      <c r="B110" s="12" t="s">
        <v>356</v>
      </c>
      <c r="C110" s="12" t="s">
        <v>225</v>
      </c>
      <c r="D110" s="48">
        <v>72000</v>
      </c>
      <c r="E110" s="24">
        <v>262000</v>
      </c>
      <c r="F110" s="24">
        <f>190000+72000</f>
        <v>262000</v>
      </c>
      <c r="G110" s="52">
        <f t="shared" si="32"/>
        <v>363.88888888888886</v>
      </c>
      <c r="H110" s="10">
        <f t="shared" si="35"/>
        <v>100</v>
      </c>
      <c r="I110" s="54"/>
    </row>
    <row r="111" spans="1:9" ht="116.25" customHeight="1">
      <c r="A111" s="30" t="s">
        <v>251</v>
      </c>
      <c r="B111" s="8" t="s">
        <v>156</v>
      </c>
      <c r="C111" s="8" t="s">
        <v>225</v>
      </c>
      <c r="D111" s="47">
        <f>D112</f>
        <v>500000</v>
      </c>
      <c r="E111" s="47">
        <f>E112</f>
        <v>10004183.16</v>
      </c>
      <c r="F111" s="47">
        <f>F112</f>
        <v>9338855.9400000013</v>
      </c>
      <c r="G111" s="52">
        <f t="shared" si="32"/>
        <v>1867.7711880000004</v>
      </c>
      <c r="H111" s="10">
        <f t="shared" si="35"/>
        <v>93.349509806455814</v>
      </c>
      <c r="I111" s="58" t="s">
        <v>562</v>
      </c>
    </row>
    <row r="112" spans="1:9" ht="81" customHeight="1">
      <c r="A112" s="30" t="s">
        <v>252</v>
      </c>
      <c r="B112" s="8" t="s">
        <v>157</v>
      </c>
      <c r="C112" s="8" t="s">
        <v>225</v>
      </c>
      <c r="D112" s="47">
        <f>D113</f>
        <v>500000</v>
      </c>
      <c r="E112" s="47">
        <f>E113+E118</f>
        <v>10004183.16</v>
      </c>
      <c r="F112" s="47">
        <f>F113+F118</f>
        <v>9338855.9400000013</v>
      </c>
      <c r="G112" s="52">
        <f t="shared" si="32"/>
        <v>1867.7711880000004</v>
      </c>
      <c r="H112" s="10">
        <f t="shared" si="35"/>
        <v>93.349509806455814</v>
      </c>
      <c r="I112" s="54"/>
    </row>
    <row r="113" spans="1:9" ht="47.25">
      <c r="A113" s="11" t="s">
        <v>155</v>
      </c>
      <c r="B113" s="12" t="s">
        <v>158</v>
      </c>
      <c r="C113" s="12" t="s">
        <v>225</v>
      </c>
      <c r="D113" s="48">
        <f>D114</f>
        <v>500000</v>
      </c>
      <c r="E113" s="48">
        <f>E114+E116+E117</f>
        <v>9484183.1600000001</v>
      </c>
      <c r="F113" s="48">
        <f>F114+F116+F117</f>
        <v>8818855.9400000013</v>
      </c>
      <c r="G113" s="52">
        <f t="shared" si="32"/>
        <v>1763.7711880000002</v>
      </c>
      <c r="H113" s="10">
        <f t="shared" si="35"/>
        <v>92.984875884661861</v>
      </c>
      <c r="I113" s="54"/>
    </row>
    <row r="114" spans="1:9" ht="46.5" customHeight="1">
      <c r="A114" s="14" t="s">
        <v>23</v>
      </c>
      <c r="B114" s="12" t="s">
        <v>159</v>
      </c>
      <c r="C114" s="12" t="s">
        <v>225</v>
      </c>
      <c r="D114" s="48">
        <v>500000</v>
      </c>
      <c r="E114" s="13">
        <v>5376777.8399999999</v>
      </c>
      <c r="F114" s="13">
        <v>4711450.62</v>
      </c>
      <c r="G114" s="52">
        <f t="shared" si="32"/>
        <v>942.29012399999999</v>
      </c>
      <c r="H114" s="10">
        <f t="shared" si="35"/>
        <v>87.625912027639217</v>
      </c>
      <c r="I114" s="54"/>
    </row>
    <row r="115" spans="1:9" ht="33.75" hidden="1" customHeight="1">
      <c r="A115" s="31" t="s">
        <v>440</v>
      </c>
      <c r="B115" s="12" t="s">
        <v>439</v>
      </c>
      <c r="C115" s="12" t="s">
        <v>225</v>
      </c>
      <c r="D115" s="48"/>
      <c r="E115" s="24"/>
      <c r="F115" s="24"/>
      <c r="G115" s="52" t="e">
        <f t="shared" si="32"/>
        <v>#DIV/0!</v>
      </c>
      <c r="H115" s="10" t="e">
        <f t="shared" si="35"/>
        <v>#DIV/0!</v>
      </c>
      <c r="I115" s="54"/>
    </row>
    <row r="116" spans="1:9" ht="34.5" customHeight="1">
      <c r="A116" s="32" t="s">
        <v>513</v>
      </c>
      <c r="B116" s="12" t="s">
        <v>514</v>
      </c>
      <c r="C116" s="12" t="s">
        <v>225</v>
      </c>
      <c r="D116" s="48">
        <v>0</v>
      </c>
      <c r="E116" s="24">
        <v>3984183.16</v>
      </c>
      <c r="F116" s="24">
        <v>3984183.16</v>
      </c>
      <c r="G116" s="52" t="e">
        <f t="shared" si="32"/>
        <v>#DIV/0!</v>
      </c>
      <c r="H116" s="10">
        <f t="shared" si="35"/>
        <v>100</v>
      </c>
      <c r="I116" s="54"/>
    </row>
    <row r="117" spans="1:9" ht="35.25" customHeight="1">
      <c r="A117" s="32" t="s">
        <v>515</v>
      </c>
      <c r="B117" s="12" t="s">
        <v>516</v>
      </c>
      <c r="C117" s="12" t="s">
        <v>225</v>
      </c>
      <c r="D117" s="48">
        <v>0</v>
      </c>
      <c r="E117" s="24">
        <v>123222.16</v>
      </c>
      <c r="F117" s="24">
        <v>123222.16</v>
      </c>
      <c r="G117" s="52" t="e">
        <f t="shared" si="32"/>
        <v>#DIV/0!</v>
      </c>
      <c r="H117" s="10">
        <f t="shared" si="35"/>
        <v>100</v>
      </c>
      <c r="I117" s="54"/>
    </row>
    <row r="118" spans="1:9" ht="29.25" customHeight="1">
      <c r="A118" s="14" t="s">
        <v>437</v>
      </c>
      <c r="B118" s="12" t="s">
        <v>435</v>
      </c>
      <c r="C118" s="12" t="s">
        <v>225</v>
      </c>
      <c r="D118" s="48">
        <v>0</v>
      </c>
      <c r="E118" s="24">
        <f>E119</f>
        <v>520000</v>
      </c>
      <c r="F118" s="24">
        <f>F119</f>
        <v>520000</v>
      </c>
      <c r="G118" s="52" t="e">
        <f t="shared" si="32"/>
        <v>#DIV/0!</v>
      </c>
      <c r="H118" s="10">
        <f t="shared" si="35"/>
        <v>100</v>
      </c>
      <c r="I118" s="54"/>
    </row>
    <row r="119" spans="1:9" ht="36" customHeight="1">
      <c r="A119" s="14" t="s">
        <v>436</v>
      </c>
      <c r="B119" s="12" t="s">
        <v>434</v>
      </c>
      <c r="C119" s="12" t="s">
        <v>225</v>
      </c>
      <c r="D119" s="48">
        <v>0</v>
      </c>
      <c r="E119" s="24">
        <v>520000</v>
      </c>
      <c r="F119" s="24">
        <v>520000</v>
      </c>
      <c r="G119" s="52" t="e">
        <f t="shared" si="32"/>
        <v>#DIV/0!</v>
      </c>
      <c r="H119" s="10">
        <f t="shared" si="35"/>
        <v>100</v>
      </c>
      <c r="I119" s="54"/>
    </row>
    <row r="120" spans="1:9" ht="47.25">
      <c r="A120" s="30" t="s">
        <v>239</v>
      </c>
      <c r="B120" s="8" t="s">
        <v>111</v>
      </c>
      <c r="C120" s="8" t="s">
        <v>225</v>
      </c>
      <c r="D120" s="47">
        <f>D121</f>
        <v>2530300</v>
      </c>
      <c r="E120" s="9">
        <f>E121</f>
        <v>2959820</v>
      </c>
      <c r="F120" s="9">
        <f>F121</f>
        <v>2959820</v>
      </c>
      <c r="G120" s="52">
        <f t="shared" si="32"/>
        <v>116.97506224558354</v>
      </c>
      <c r="H120" s="10">
        <f t="shared" si="35"/>
        <v>100</v>
      </c>
      <c r="I120" s="54"/>
    </row>
    <row r="121" spans="1:9" ht="47.25">
      <c r="A121" s="7" t="s">
        <v>240</v>
      </c>
      <c r="B121" s="8" t="s">
        <v>112</v>
      </c>
      <c r="C121" s="8" t="s">
        <v>225</v>
      </c>
      <c r="D121" s="47">
        <f>D122+D125</f>
        <v>2530300</v>
      </c>
      <c r="E121" s="9">
        <f>E122+E125</f>
        <v>2959820</v>
      </c>
      <c r="F121" s="9">
        <f>F122+F125</f>
        <v>2959820</v>
      </c>
      <c r="G121" s="52">
        <f t="shared" si="32"/>
        <v>116.97506224558354</v>
      </c>
      <c r="H121" s="10">
        <f t="shared" si="35"/>
        <v>100</v>
      </c>
      <c r="I121" s="54"/>
    </row>
    <row r="122" spans="1:9" ht="31.5">
      <c r="A122" s="11" t="s">
        <v>119</v>
      </c>
      <c r="B122" s="12" t="s">
        <v>113</v>
      </c>
      <c r="C122" s="12" t="s">
        <v>225</v>
      </c>
      <c r="D122" s="48">
        <f>D124</f>
        <v>2330300</v>
      </c>
      <c r="E122" s="13">
        <f>E124</f>
        <v>2580300</v>
      </c>
      <c r="F122" s="13">
        <f>F124</f>
        <v>2580300</v>
      </c>
      <c r="G122" s="52">
        <f t="shared" si="32"/>
        <v>110.72823241642706</v>
      </c>
      <c r="H122" s="10">
        <f t="shared" si="35"/>
        <v>100</v>
      </c>
      <c r="I122" s="54"/>
    </row>
    <row r="123" spans="1:9" hidden="1">
      <c r="A123" s="33" t="s">
        <v>405</v>
      </c>
      <c r="B123" s="12" t="s">
        <v>406</v>
      </c>
      <c r="C123" s="12" t="s">
        <v>225</v>
      </c>
      <c r="D123" s="48"/>
      <c r="E123" s="24"/>
      <c r="F123" s="24"/>
      <c r="G123" s="52" t="e">
        <f t="shared" si="32"/>
        <v>#DIV/0!</v>
      </c>
      <c r="H123" s="10" t="e">
        <f t="shared" si="35"/>
        <v>#DIV/0!</v>
      </c>
      <c r="I123" s="54"/>
    </row>
    <row r="124" spans="1:9" ht="24.75" customHeight="1">
      <c r="A124" s="33" t="s">
        <v>24</v>
      </c>
      <c r="B124" s="12" t="s">
        <v>114</v>
      </c>
      <c r="C124" s="12" t="s">
        <v>225</v>
      </c>
      <c r="D124" s="48">
        <v>2330300</v>
      </c>
      <c r="E124" s="13">
        <v>2580300</v>
      </c>
      <c r="F124" s="13">
        <v>2580300</v>
      </c>
      <c r="G124" s="52">
        <f t="shared" si="32"/>
        <v>110.72823241642706</v>
      </c>
      <c r="H124" s="10">
        <f t="shared" si="35"/>
        <v>100</v>
      </c>
      <c r="I124" s="54"/>
    </row>
    <row r="125" spans="1:9" ht="47.25">
      <c r="A125" s="11" t="s">
        <v>367</v>
      </c>
      <c r="B125" s="12" t="s">
        <v>368</v>
      </c>
      <c r="C125" s="12" t="s">
        <v>225</v>
      </c>
      <c r="D125" s="48">
        <f>D126</f>
        <v>200000</v>
      </c>
      <c r="E125" s="24">
        <v>379520</v>
      </c>
      <c r="F125" s="24">
        <v>379520</v>
      </c>
      <c r="G125" s="52">
        <f t="shared" si="32"/>
        <v>189.76</v>
      </c>
      <c r="H125" s="10">
        <f t="shared" si="35"/>
        <v>100</v>
      </c>
      <c r="I125" s="54"/>
    </row>
    <row r="126" spans="1:9" ht="47.25">
      <c r="A126" s="14" t="s">
        <v>365</v>
      </c>
      <c r="B126" s="12" t="s">
        <v>366</v>
      </c>
      <c r="C126" s="12" t="s">
        <v>225</v>
      </c>
      <c r="D126" s="48">
        <v>200000</v>
      </c>
      <c r="E126" s="24">
        <v>379520</v>
      </c>
      <c r="F126" s="24">
        <v>379520</v>
      </c>
      <c r="G126" s="52">
        <f t="shared" si="32"/>
        <v>189.76</v>
      </c>
      <c r="H126" s="10">
        <f t="shared" si="35"/>
        <v>100</v>
      </c>
      <c r="I126" s="54"/>
    </row>
    <row r="127" spans="1:9" ht="290.25" customHeight="1">
      <c r="A127" s="30" t="s">
        <v>253</v>
      </c>
      <c r="B127" s="8" t="s">
        <v>160</v>
      </c>
      <c r="C127" s="8" t="s">
        <v>225</v>
      </c>
      <c r="D127" s="47">
        <f>D128+D131+D144</f>
        <v>40973056</v>
      </c>
      <c r="E127" s="47">
        <f>E128+E131+E144</f>
        <v>47654381.230000012</v>
      </c>
      <c r="F127" s="47">
        <f>F128+F131+F144</f>
        <v>40409084.380000003</v>
      </c>
      <c r="G127" s="52">
        <f t="shared" si="32"/>
        <v>98.623554903983731</v>
      </c>
      <c r="H127" s="10">
        <f t="shared" si="35"/>
        <v>84.796157954436197</v>
      </c>
      <c r="I127" s="58" t="s">
        <v>563</v>
      </c>
    </row>
    <row r="128" spans="1:9" ht="47.25">
      <c r="A128" s="30" t="s">
        <v>254</v>
      </c>
      <c r="B128" s="8" t="s">
        <v>161</v>
      </c>
      <c r="C128" s="8" t="s">
        <v>225</v>
      </c>
      <c r="D128" s="47">
        <f t="shared" ref="D128:F129" si="36">D129</f>
        <v>1016000</v>
      </c>
      <c r="E128" s="47">
        <f t="shared" si="36"/>
        <v>994521.36</v>
      </c>
      <c r="F128" s="47">
        <f t="shared" si="36"/>
        <v>947022.09</v>
      </c>
      <c r="G128" s="52">
        <f t="shared" si="32"/>
        <v>93.210835629921249</v>
      </c>
      <c r="H128" s="10">
        <f t="shared" si="35"/>
        <v>95.223906503124283</v>
      </c>
      <c r="I128" s="54"/>
    </row>
    <row r="129" spans="1:9" ht="47.25">
      <c r="A129" s="11" t="s">
        <v>164</v>
      </c>
      <c r="B129" s="12" t="s">
        <v>162</v>
      </c>
      <c r="C129" s="12" t="s">
        <v>225</v>
      </c>
      <c r="D129" s="48">
        <f t="shared" si="36"/>
        <v>1016000</v>
      </c>
      <c r="E129" s="48">
        <f t="shared" si="36"/>
        <v>994521.36</v>
      </c>
      <c r="F129" s="48">
        <f t="shared" si="36"/>
        <v>947022.09</v>
      </c>
      <c r="G129" s="52">
        <f t="shared" si="32"/>
        <v>93.210835629921249</v>
      </c>
      <c r="H129" s="10">
        <f t="shared" si="35"/>
        <v>95.223906503124283</v>
      </c>
      <c r="I129" s="54"/>
    </row>
    <row r="130" spans="1:9" ht="47.25">
      <c r="A130" s="34" t="s">
        <v>233</v>
      </c>
      <c r="B130" s="12" t="s">
        <v>163</v>
      </c>
      <c r="C130" s="12" t="s">
        <v>225</v>
      </c>
      <c r="D130" s="48">
        <v>1016000</v>
      </c>
      <c r="E130" s="13">
        <v>994521.36</v>
      </c>
      <c r="F130" s="13">
        <v>947022.09</v>
      </c>
      <c r="G130" s="52">
        <f t="shared" si="32"/>
        <v>93.210835629921249</v>
      </c>
      <c r="H130" s="10">
        <f t="shared" si="35"/>
        <v>95.223906503124283</v>
      </c>
      <c r="I130" s="54"/>
    </row>
    <row r="131" spans="1:9" ht="47.25">
      <c r="A131" s="30" t="s">
        <v>255</v>
      </c>
      <c r="B131" s="8" t="s">
        <v>165</v>
      </c>
      <c r="C131" s="8" t="s">
        <v>225</v>
      </c>
      <c r="D131" s="47">
        <f>D132+D141</f>
        <v>38657056</v>
      </c>
      <c r="E131" s="47">
        <f>E132+E141</f>
        <v>45569416.270000011</v>
      </c>
      <c r="F131" s="47">
        <f>F132+F141</f>
        <v>39462062.289999999</v>
      </c>
      <c r="G131" s="52">
        <f t="shared" si="32"/>
        <v>102.08243041063447</v>
      </c>
      <c r="H131" s="10">
        <f t="shared" si="35"/>
        <v>86.597690995614741</v>
      </c>
      <c r="I131" s="54"/>
    </row>
    <row r="132" spans="1:9" ht="47.25">
      <c r="A132" s="11" t="s">
        <v>167</v>
      </c>
      <c r="B132" s="12" t="s">
        <v>166</v>
      </c>
      <c r="C132" s="12" t="s">
        <v>225</v>
      </c>
      <c r="D132" s="48">
        <f>D133+D134+D135+D136+D137+D138</f>
        <v>38657056</v>
      </c>
      <c r="E132" s="48">
        <f>E133+E134+E135+E136+E137+E138+E139+E140</f>
        <v>36965815.040000007</v>
      </c>
      <c r="F132" s="48">
        <f>F133+F134+F135+F136+F137+F138+F139+F140</f>
        <v>32196078.289999999</v>
      </c>
      <c r="G132" s="52">
        <f t="shared" si="32"/>
        <v>83.286420698979242</v>
      </c>
      <c r="H132" s="10">
        <f t="shared" si="35"/>
        <v>87.096898188667652</v>
      </c>
      <c r="I132" s="54"/>
    </row>
    <row r="133" spans="1:9" ht="31.5">
      <c r="A133" s="14" t="s">
        <v>25</v>
      </c>
      <c r="B133" s="12" t="s">
        <v>168</v>
      </c>
      <c r="C133" s="12" t="s">
        <v>225</v>
      </c>
      <c r="D133" s="48">
        <v>18650000</v>
      </c>
      <c r="E133" s="13">
        <v>20831163.170000002</v>
      </c>
      <c r="F133" s="13">
        <v>17000246.59</v>
      </c>
      <c r="G133" s="52">
        <f t="shared" si="32"/>
        <v>91.154137211796254</v>
      </c>
      <c r="H133" s="10">
        <f t="shared" si="35"/>
        <v>81.609684736582082</v>
      </c>
      <c r="I133" s="54"/>
    </row>
    <row r="134" spans="1:9" ht="31.5">
      <c r="A134" s="18" t="s">
        <v>423</v>
      </c>
      <c r="B134" s="12" t="s">
        <v>424</v>
      </c>
      <c r="C134" s="12" t="s">
        <v>225</v>
      </c>
      <c r="D134" s="48">
        <v>1113282.8</v>
      </c>
      <c r="E134" s="13">
        <v>3763517.85</v>
      </c>
      <c r="F134" s="13">
        <v>2824697.68</v>
      </c>
      <c r="G134" s="52">
        <f t="shared" si="32"/>
        <v>253.7268769444745</v>
      </c>
      <c r="H134" s="10">
        <f t="shared" si="35"/>
        <v>75.054717224205547</v>
      </c>
      <c r="I134" s="54"/>
    </row>
    <row r="135" spans="1:9" ht="126">
      <c r="A135" s="18" t="s">
        <v>465</v>
      </c>
      <c r="B135" s="12" t="s">
        <v>466</v>
      </c>
      <c r="C135" s="12"/>
      <c r="D135" s="48">
        <v>17000000</v>
      </c>
      <c r="E135" s="13">
        <v>0</v>
      </c>
      <c r="F135" s="13">
        <v>0</v>
      </c>
      <c r="G135" s="52">
        <f t="shared" si="32"/>
        <v>0</v>
      </c>
      <c r="H135" s="10" t="e">
        <f t="shared" si="35"/>
        <v>#DIV/0!</v>
      </c>
      <c r="I135" s="54"/>
    </row>
    <row r="136" spans="1:9" ht="110.25">
      <c r="A136" s="18" t="s">
        <v>467</v>
      </c>
      <c r="B136" s="12" t="s">
        <v>468</v>
      </c>
      <c r="C136" s="12"/>
      <c r="D136" s="48">
        <v>1357056</v>
      </c>
      <c r="E136" s="13">
        <v>0</v>
      </c>
      <c r="F136" s="13">
        <v>0</v>
      </c>
      <c r="G136" s="52">
        <f t="shared" si="32"/>
        <v>0</v>
      </c>
      <c r="H136" s="10" t="e">
        <f t="shared" si="35"/>
        <v>#DIV/0!</v>
      </c>
      <c r="I136" s="54"/>
    </row>
    <row r="137" spans="1:9" ht="126">
      <c r="A137" s="18" t="s">
        <v>469</v>
      </c>
      <c r="B137" s="12" t="s">
        <v>470</v>
      </c>
      <c r="C137" s="12"/>
      <c r="D137" s="48">
        <v>525773.19999999995</v>
      </c>
      <c r="E137" s="13">
        <v>0</v>
      </c>
      <c r="F137" s="13">
        <v>0</v>
      </c>
      <c r="G137" s="52">
        <f t="shared" si="32"/>
        <v>0</v>
      </c>
      <c r="H137" s="10" t="e">
        <f t="shared" si="35"/>
        <v>#DIV/0!</v>
      </c>
      <c r="I137" s="54"/>
    </row>
    <row r="138" spans="1:9" ht="126">
      <c r="A138" s="18" t="s">
        <v>471</v>
      </c>
      <c r="B138" s="12" t="s">
        <v>472</v>
      </c>
      <c r="C138" s="12"/>
      <c r="D138" s="48">
        <v>10944</v>
      </c>
      <c r="E138" s="13">
        <v>0</v>
      </c>
      <c r="F138" s="13">
        <v>0</v>
      </c>
      <c r="G138" s="52">
        <f t="shared" si="32"/>
        <v>0</v>
      </c>
      <c r="H138" s="10" t="e">
        <f t="shared" si="35"/>
        <v>#DIV/0!</v>
      </c>
      <c r="I138" s="54"/>
    </row>
    <row r="139" spans="1:9" ht="48.75" customHeight="1">
      <c r="A139" s="32" t="s">
        <v>326</v>
      </c>
      <c r="B139" s="12" t="s">
        <v>327</v>
      </c>
      <c r="C139" s="12" t="s">
        <v>225</v>
      </c>
      <c r="D139" s="48">
        <v>0</v>
      </c>
      <c r="E139" s="24">
        <v>12000000</v>
      </c>
      <c r="F139" s="24">
        <v>12000000</v>
      </c>
      <c r="G139" s="52" t="e">
        <f t="shared" si="32"/>
        <v>#DIV/0!</v>
      </c>
      <c r="H139" s="10">
        <f t="shared" si="35"/>
        <v>100</v>
      </c>
      <c r="I139" s="54"/>
    </row>
    <row r="140" spans="1:9" ht="64.5" customHeight="1">
      <c r="A140" s="18" t="s">
        <v>293</v>
      </c>
      <c r="B140" s="19" t="s">
        <v>292</v>
      </c>
      <c r="C140" s="12" t="s">
        <v>225</v>
      </c>
      <c r="D140" s="48">
        <v>0</v>
      </c>
      <c r="E140" s="24">
        <v>371134.02</v>
      </c>
      <c r="F140" s="24">
        <v>371134.02</v>
      </c>
      <c r="G140" s="52" t="e">
        <f t="shared" si="32"/>
        <v>#DIV/0!</v>
      </c>
      <c r="H140" s="10">
        <f t="shared" si="35"/>
        <v>100</v>
      </c>
      <c r="I140" s="54"/>
    </row>
    <row r="141" spans="1:9" ht="30" customHeight="1">
      <c r="A141" s="11" t="s">
        <v>411</v>
      </c>
      <c r="B141" s="12" t="s">
        <v>412</v>
      </c>
      <c r="C141" s="12" t="s">
        <v>225</v>
      </c>
      <c r="D141" s="48">
        <v>0</v>
      </c>
      <c r="E141" s="13">
        <f>E142+E143</f>
        <v>8603601.2300000004</v>
      </c>
      <c r="F141" s="13">
        <f>F142+F143</f>
        <v>7265984</v>
      </c>
      <c r="G141" s="52" t="e">
        <f t="shared" si="32"/>
        <v>#DIV/0!</v>
      </c>
      <c r="H141" s="10">
        <f t="shared" si="35"/>
        <v>84.45282162385854</v>
      </c>
      <c r="I141" s="54"/>
    </row>
    <row r="142" spans="1:9" ht="42.75" customHeight="1">
      <c r="A142" s="32" t="s">
        <v>413</v>
      </c>
      <c r="B142" s="12" t="s">
        <v>414</v>
      </c>
      <c r="C142" s="12" t="s">
        <v>225</v>
      </c>
      <c r="D142" s="48">
        <v>0</v>
      </c>
      <c r="E142" s="13">
        <v>1337617.23</v>
      </c>
      <c r="F142" s="13">
        <v>0</v>
      </c>
      <c r="G142" s="52" t="e">
        <f t="shared" si="32"/>
        <v>#DIV/0!</v>
      </c>
      <c r="H142" s="10">
        <f t="shared" si="35"/>
        <v>0</v>
      </c>
      <c r="I142" s="54"/>
    </row>
    <row r="143" spans="1:9" ht="84" customHeight="1">
      <c r="A143" s="32" t="s">
        <v>499</v>
      </c>
      <c r="B143" s="12" t="s">
        <v>517</v>
      </c>
      <c r="C143" s="12" t="s">
        <v>225</v>
      </c>
      <c r="D143" s="48">
        <v>0</v>
      </c>
      <c r="E143" s="13">
        <v>7265984</v>
      </c>
      <c r="F143" s="13">
        <v>7265984</v>
      </c>
      <c r="G143" s="52" t="e">
        <f t="shared" ref="G143:G206" si="37">F143/D143*100</f>
        <v>#DIV/0!</v>
      </c>
      <c r="H143" s="10">
        <f t="shared" si="35"/>
        <v>100</v>
      </c>
      <c r="I143" s="54"/>
    </row>
    <row r="144" spans="1:9" ht="47.25">
      <c r="A144" s="7" t="s">
        <v>256</v>
      </c>
      <c r="B144" s="8" t="s">
        <v>220</v>
      </c>
      <c r="C144" s="8" t="s">
        <v>225</v>
      </c>
      <c r="D144" s="47">
        <f t="shared" ref="D144:F145" si="38">D145</f>
        <v>1300000</v>
      </c>
      <c r="E144" s="47">
        <f t="shared" si="38"/>
        <v>1090443.6000000001</v>
      </c>
      <c r="F144" s="47">
        <f t="shared" si="38"/>
        <v>0</v>
      </c>
      <c r="G144" s="52">
        <f t="shared" si="37"/>
        <v>0</v>
      </c>
      <c r="H144" s="10">
        <f t="shared" si="35"/>
        <v>0</v>
      </c>
      <c r="I144" s="54"/>
    </row>
    <row r="145" spans="1:9" ht="47.25">
      <c r="A145" s="11" t="s">
        <v>223</v>
      </c>
      <c r="B145" s="12" t="s">
        <v>221</v>
      </c>
      <c r="C145" s="12" t="s">
        <v>225</v>
      </c>
      <c r="D145" s="48">
        <f t="shared" si="38"/>
        <v>1300000</v>
      </c>
      <c r="E145" s="48">
        <f t="shared" si="38"/>
        <v>1090443.6000000001</v>
      </c>
      <c r="F145" s="48">
        <f t="shared" si="38"/>
        <v>0</v>
      </c>
      <c r="G145" s="52">
        <f t="shared" si="37"/>
        <v>0</v>
      </c>
      <c r="H145" s="10">
        <f t="shared" si="35"/>
        <v>0</v>
      </c>
      <c r="I145" s="54"/>
    </row>
    <row r="146" spans="1:9" ht="31.5">
      <c r="A146" s="14" t="s">
        <v>25</v>
      </c>
      <c r="B146" s="12" t="s">
        <v>222</v>
      </c>
      <c r="C146" s="12" t="s">
        <v>225</v>
      </c>
      <c r="D146" s="48">
        <v>1300000</v>
      </c>
      <c r="E146" s="13">
        <v>1090443.6000000001</v>
      </c>
      <c r="F146" s="13">
        <v>0</v>
      </c>
      <c r="G146" s="52">
        <f t="shared" si="37"/>
        <v>0</v>
      </c>
      <c r="H146" s="10">
        <f t="shared" si="35"/>
        <v>0</v>
      </c>
      <c r="I146" s="54"/>
    </row>
    <row r="147" spans="1:9" ht="47.25">
      <c r="A147" s="30" t="s">
        <v>241</v>
      </c>
      <c r="B147" s="8" t="s">
        <v>151</v>
      </c>
      <c r="C147" s="8" t="s">
        <v>225</v>
      </c>
      <c r="D147" s="47">
        <f t="shared" ref="D147:F148" si="39">D148</f>
        <v>27891280</v>
      </c>
      <c r="E147" s="47">
        <f t="shared" si="39"/>
        <v>29941648.699999999</v>
      </c>
      <c r="F147" s="47">
        <f t="shared" si="39"/>
        <v>29769541.059999999</v>
      </c>
      <c r="G147" s="52">
        <f t="shared" si="37"/>
        <v>106.734223241099</v>
      </c>
      <c r="H147" s="10">
        <f t="shared" si="35"/>
        <v>99.425189835989229</v>
      </c>
      <c r="I147" s="54"/>
    </row>
    <row r="148" spans="1:9" ht="47.25">
      <c r="A148" s="30" t="s">
        <v>242</v>
      </c>
      <c r="B148" s="8" t="s">
        <v>152</v>
      </c>
      <c r="C148" s="8" t="s">
        <v>225</v>
      </c>
      <c r="D148" s="47">
        <f t="shared" si="39"/>
        <v>27891280</v>
      </c>
      <c r="E148" s="47">
        <f t="shared" si="39"/>
        <v>29941648.699999999</v>
      </c>
      <c r="F148" s="47">
        <f t="shared" si="39"/>
        <v>29769541.059999999</v>
      </c>
      <c r="G148" s="52">
        <f t="shared" si="37"/>
        <v>106.734223241099</v>
      </c>
      <c r="H148" s="10">
        <f t="shared" si="35"/>
        <v>99.425189835989229</v>
      </c>
      <c r="I148" s="54"/>
    </row>
    <row r="149" spans="1:9" ht="52.5" customHeight="1">
      <c r="A149" s="11" t="s">
        <v>169</v>
      </c>
      <c r="B149" s="12" t="s">
        <v>153</v>
      </c>
      <c r="C149" s="12" t="s">
        <v>225</v>
      </c>
      <c r="D149" s="48">
        <f>D150+D151+D153</f>
        <v>27891280</v>
      </c>
      <c r="E149" s="48">
        <f>E150+E151+E153+E152</f>
        <v>29941648.699999999</v>
      </c>
      <c r="F149" s="48">
        <f>F150+F151+F153+F152</f>
        <v>29769541.059999999</v>
      </c>
      <c r="G149" s="52">
        <f t="shared" si="37"/>
        <v>106.734223241099</v>
      </c>
      <c r="H149" s="10">
        <f t="shared" si="35"/>
        <v>99.425189835989229</v>
      </c>
      <c r="I149" s="54"/>
    </row>
    <row r="150" spans="1:9" ht="63">
      <c r="A150" s="14" t="s">
        <v>26</v>
      </c>
      <c r="B150" s="12" t="s">
        <v>154</v>
      </c>
      <c r="C150" s="12" t="s">
        <v>225</v>
      </c>
      <c r="D150" s="48">
        <v>650000</v>
      </c>
      <c r="E150" s="13">
        <v>290509.5</v>
      </c>
      <c r="F150" s="13">
        <v>285100</v>
      </c>
      <c r="G150" s="52">
        <f t="shared" si="37"/>
        <v>43.861538461538466</v>
      </c>
      <c r="H150" s="10">
        <f t="shared" si="35"/>
        <v>98.13792664267433</v>
      </c>
      <c r="I150" s="54"/>
    </row>
    <row r="151" spans="1:9" ht="31.5">
      <c r="A151" s="14" t="s">
        <v>27</v>
      </c>
      <c r="B151" s="12" t="s">
        <v>170</v>
      </c>
      <c r="C151" s="12" t="s">
        <v>225</v>
      </c>
      <c r="D151" s="48">
        <v>1000000</v>
      </c>
      <c r="E151" s="13">
        <v>326000</v>
      </c>
      <c r="F151" s="13">
        <v>281000</v>
      </c>
      <c r="G151" s="52">
        <f t="shared" si="37"/>
        <v>28.1</v>
      </c>
      <c r="H151" s="10">
        <f t="shared" si="35"/>
        <v>86.196319018404907</v>
      </c>
      <c r="I151" s="54"/>
    </row>
    <row r="152" spans="1:9" ht="31.5">
      <c r="A152" s="14" t="s">
        <v>371</v>
      </c>
      <c r="B152" s="12" t="s">
        <v>518</v>
      </c>
      <c r="C152" s="12" t="s">
        <v>225</v>
      </c>
      <c r="D152" s="48">
        <v>0</v>
      </c>
      <c r="E152" s="13">
        <v>496130.04</v>
      </c>
      <c r="F152" s="13">
        <v>496130.04</v>
      </c>
      <c r="G152" s="52" t="e">
        <f t="shared" si="37"/>
        <v>#DIV/0!</v>
      </c>
      <c r="H152" s="10">
        <f t="shared" si="35"/>
        <v>100</v>
      </c>
      <c r="I152" s="54"/>
    </row>
    <row r="153" spans="1:9" ht="47.25">
      <c r="A153" s="14" t="s">
        <v>4</v>
      </c>
      <c r="B153" s="12" t="s">
        <v>192</v>
      </c>
      <c r="C153" s="12" t="s">
        <v>225</v>
      </c>
      <c r="D153" s="48">
        <f>D154</f>
        <v>26241280</v>
      </c>
      <c r="E153" s="48">
        <f>E154</f>
        <v>28829009.16</v>
      </c>
      <c r="F153" s="48">
        <f>F154</f>
        <v>28707311.02</v>
      </c>
      <c r="G153" s="52">
        <f t="shared" si="37"/>
        <v>109.39752565423638</v>
      </c>
      <c r="H153" s="10">
        <f t="shared" si="35"/>
        <v>99.577862217447091</v>
      </c>
      <c r="I153" s="54"/>
    </row>
    <row r="154" spans="1:9" ht="31.5">
      <c r="A154" s="14" t="s">
        <v>28</v>
      </c>
      <c r="B154" s="12" t="s">
        <v>193</v>
      </c>
      <c r="C154" s="12" t="s">
        <v>225</v>
      </c>
      <c r="D154" s="48">
        <v>26241280</v>
      </c>
      <c r="E154" s="13">
        <v>28829009.16</v>
      </c>
      <c r="F154" s="13">
        <f>28707311.02</f>
        <v>28707311.02</v>
      </c>
      <c r="G154" s="52">
        <f t="shared" si="37"/>
        <v>109.39752565423638</v>
      </c>
      <c r="H154" s="10">
        <f t="shared" si="35"/>
        <v>99.577862217447091</v>
      </c>
      <c r="I154" s="54"/>
    </row>
    <row r="155" spans="1:9" ht="47.25">
      <c r="A155" s="7" t="s">
        <v>298</v>
      </c>
      <c r="B155" s="8" t="s">
        <v>300</v>
      </c>
      <c r="C155" s="8" t="s">
        <v>225</v>
      </c>
      <c r="D155" s="47">
        <f t="shared" ref="D155:F157" si="40">D156</f>
        <v>110000</v>
      </c>
      <c r="E155" s="47">
        <f t="shared" si="40"/>
        <v>110000</v>
      </c>
      <c r="F155" s="47">
        <f t="shared" si="40"/>
        <v>110000</v>
      </c>
      <c r="G155" s="52">
        <f t="shared" si="37"/>
        <v>100</v>
      </c>
      <c r="H155" s="10">
        <f t="shared" si="35"/>
        <v>100</v>
      </c>
      <c r="I155" s="54"/>
    </row>
    <row r="156" spans="1:9" ht="47.25">
      <c r="A156" s="7" t="s">
        <v>299</v>
      </c>
      <c r="B156" s="8" t="s">
        <v>301</v>
      </c>
      <c r="C156" s="8" t="s">
        <v>225</v>
      </c>
      <c r="D156" s="47">
        <f t="shared" si="40"/>
        <v>110000</v>
      </c>
      <c r="E156" s="47">
        <f t="shared" si="40"/>
        <v>110000</v>
      </c>
      <c r="F156" s="47">
        <f t="shared" si="40"/>
        <v>110000</v>
      </c>
      <c r="G156" s="52">
        <f t="shared" si="37"/>
        <v>100</v>
      </c>
      <c r="H156" s="10">
        <f t="shared" si="35"/>
        <v>100</v>
      </c>
      <c r="I156" s="54"/>
    </row>
    <row r="157" spans="1:9" ht="47.25">
      <c r="A157" s="11" t="s">
        <v>304</v>
      </c>
      <c r="B157" s="12" t="s">
        <v>305</v>
      </c>
      <c r="C157" s="12" t="s">
        <v>225</v>
      </c>
      <c r="D157" s="48">
        <f t="shared" si="40"/>
        <v>110000</v>
      </c>
      <c r="E157" s="48">
        <f t="shared" si="40"/>
        <v>110000</v>
      </c>
      <c r="F157" s="48">
        <f t="shared" si="40"/>
        <v>110000</v>
      </c>
      <c r="G157" s="52">
        <f t="shared" si="37"/>
        <v>100</v>
      </c>
      <c r="H157" s="10">
        <f t="shared" si="35"/>
        <v>100</v>
      </c>
      <c r="I157" s="54"/>
    </row>
    <row r="158" spans="1:9" ht="31.5">
      <c r="A158" s="14" t="s">
        <v>302</v>
      </c>
      <c r="B158" s="12" t="s">
        <v>303</v>
      </c>
      <c r="C158" s="12" t="s">
        <v>225</v>
      </c>
      <c r="D158" s="48">
        <v>110000</v>
      </c>
      <c r="E158" s="24">
        <v>110000</v>
      </c>
      <c r="F158" s="24">
        <v>110000</v>
      </c>
      <c r="G158" s="52">
        <f t="shared" si="37"/>
        <v>100</v>
      </c>
      <c r="H158" s="10">
        <f t="shared" si="35"/>
        <v>100</v>
      </c>
      <c r="I158" s="54"/>
    </row>
    <row r="159" spans="1:9" ht="63">
      <c r="A159" s="7" t="s">
        <v>308</v>
      </c>
      <c r="B159" s="8" t="s">
        <v>117</v>
      </c>
      <c r="C159" s="8" t="s">
        <v>225</v>
      </c>
      <c r="D159" s="47">
        <f t="shared" ref="D159:F161" si="41">D160</f>
        <v>263500</v>
      </c>
      <c r="E159" s="47">
        <f t="shared" si="41"/>
        <v>212000</v>
      </c>
      <c r="F159" s="47">
        <f t="shared" si="41"/>
        <v>212000</v>
      </c>
      <c r="G159" s="52">
        <f t="shared" si="37"/>
        <v>80.455407969639467</v>
      </c>
      <c r="H159" s="10">
        <f t="shared" si="35"/>
        <v>100</v>
      </c>
      <c r="I159" s="54"/>
    </row>
    <row r="160" spans="1:9" ht="63">
      <c r="A160" s="7" t="s">
        <v>309</v>
      </c>
      <c r="B160" s="8" t="s">
        <v>118</v>
      </c>
      <c r="C160" s="8" t="s">
        <v>225</v>
      </c>
      <c r="D160" s="47">
        <f t="shared" si="41"/>
        <v>263500</v>
      </c>
      <c r="E160" s="47">
        <f t="shared" si="41"/>
        <v>212000</v>
      </c>
      <c r="F160" s="47">
        <f t="shared" si="41"/>
        <v>212000</v>
      </c>
      <c r="G160" s="52">
        <f t="shared" si="37"/>
        <v>80.455407969639467</v>
      </c>
      <c r="H160" s="10">
        <f t="shared" si="35"/>
        <v>100</v>
      </c>
      <c r="I160" s="54"/>
    </row>
    <row r="161" spans="1:9" ht="31.5">
      <c r="A161" s="14" t="s">
        <v>122</v>
      </c>
      <c r="B161" s="12" t="s">
        <v>120</v>
      </c>
      <c r="C161" s="12" t="s">
        <v>225</v>
      </c>
      <c r="D161" s="48">
        <f t="shared" si="41"/>
        <v>263500</v>
      </c>
      <c r="E161" s="48">
        <f t="shared" si="41"/>
        <v>212000</v>
      </c>
      <c r="F161" s="48">
        <f t="shared" si="41"/>
        <v>212000</v>
      </c>
      <c r="G161" s="52">
        <f t="shared" si="37"/>
        <v>80.455407969639467</v>
      </c>
      <c r="H161" s="10">
        <f t="shared" si="35"/>
        <v>100</v>
      </c>
      <c r="I161" s="54"/>
    </row>
    <row r="162" spans="1:9" ht="47.25">
      <c r="A162" s="14" t="s">
        <v>29</v>
      </c>
      <c r="B162" s="12" t="s">
        <v>121</v>
      </c>
      <c r="C162" s="12" t="s">
        <v>225</v>
      </c>
      <c r="D162" s="48">
        <v>263500</v>
      </c>
      <c r="E162" s="13">
        <v>212000</v>
      </c>
      <c r="F162" s="13">
        <v>212000</v>
      </c>
      <c r="G162" s="52">
        <f t="shared" si="37"/>
        <v>80.455407969639467</v>
      </c>
      <c r="H162" s="10">
        <f t="shared" si="35"/>
        <v>100</v>
      </c>
      <c r="I162" s="54"/>
    </row>
    <row r="163" spans="1:9" ht="68.25" customHeight="1">
      <c r="A163" s="7" t="s">
        <v>264</v>
      </c>
      <c r="B163" s="8" t="s">
        <v>98</v>
      </c>
      <c r="C163" s="8" t="s">
        <v>225</v>
      </c>
      <c r="D163" s="47">
        <f t="shared" ref="D163:F165" si="42">D164</f>
        <v>250000</v>
      </c>
      <c r="E163" s="47">
        <f t="shared" si="42"/>
        <v>96410</v>
      </c>
      <c r="F163" s="47">
        <f t="shared" si="42"/>
        <v>96407</v>
      </c>
      <c r="G163" s="52">
        <f t="shared" si="37"/>
        <v>38.562800000000003</v>
      </c>
      <c r="H163" s="10">
        <f t="shared" si="35"/>
        <v>99.996888289596512</v>
      </c>
      <c r="I163" s="58"/>
    </row>
    <row r="164" spans="1:9" ht="78.75">
      <c r="A164" s="7" t="s">
        <v>265</v>
      </c>
      <c r="B164" s="8" t="s">
        <v>99</v>
      </c>
      <c r="C164" s="8" t="s">
        <v>225</v>
      </c>
      <c r="D164" s="47">
        <f t="shared" si="42"/>
        <v>250000</v>
      </c>
      <c r="E164" s="47">
        <f t="shared" si="42"/>
        <v>96410</v>
      </c>
      <c r="F164" s="47">
        <f t="shared" si="42"/>
        <v>96407</v>
      </c>
      <c r="G164" s="52">
        <f t="shared" si="37"/>
        <v>38.562800000000003</v>
      </c>
      <c r="H164" s="10">
        <f t="shared" si="35"/>
        <v>99.996888289596512</v>
      </c>
      <c r="I164" s="54"/>
    </row>
    <row r="165" spans="1:9" ht="31.5">
      <c r="A165" s="11" t="s">
        <v>97</v>
      </c>
      <c r="B165" s="12" t="s">
        <v>100</v>
      </c>
      <c r="C165" s="12" t="s">
        <v>225</v>
      </c>
      <c r="D165" s="48">
        <f t="shared" si="42"/>
        <v>250000</v>
      </c>
      <c r="E165" s="48">
        <f t="shared" si="42"/>
        <v>96410</v>
      </c>
      <c r="F165" s="48">
        <f t="shared" si="42"/>
        <v>96407</v>
      </c>
      <c r="G165" s="52">
        <f t="shared" si="37"/>
        <v>38.562800000000003</v>
      </c>
      <c r="H165" s="10">
        <f t="shared" si="35"/>
        <v>99.996888289596512</v>
      </c>
      <c r="I165" s="54"/>
    </row>
    <row r="166" spans="1:9">
      <c r="A166" s="14" t="s">
        <v>30</v>
      </c>
      <c r="B166" s="12" t="s">
        <v>101</v>
      </c>
      <c r="C166" s="12" t="s">
        <v>225</v>
      </c>
      <c r="D166" s="48">
        <v>250000</v>
      </c>
      <c r="E166" s="13">
        <v>96410</v>
      </c>
      <c r="F166" s="13">
        <v>96407</v>
      </c>
      <c r="G166" s="52">
        <f t="shared" si="37"/>
        <v>38.562800000000003</v>
      </c>
      <c r="H166" s="10">
        <f t="shared" si="35"/>
        <v>99.996888289596512</v>
      </c>
      <c r="I166" s="54"/>
    </row>
    <row r="167" spans="1:9" ht="69.75" customHeight="1">
      <c r="A167" s="7" t="s">
        <v>310</v>
      </c>
      <c r="B167" s="8" t="s">
        <v>131</v>
      </c>
      <c r="C167" s="8" t="s">
        <v>225</v>
      </c>
      <c r="D167" s="47">
        <f>D168</f>
        <v>607320</v>
      </c>
      <c r="E167" s="47">
        <f>E168</f>
        <v>564006.26</v>
      </c>
      <c r="F167" s="47">
        <f>F168</f>
        <v>314005.26</v>
      </c>
      <c r="G167" s="52">
        <f t="shared" si="37"/>
        <v>51.703428176249759</v>
      </c>
      <c r="H167" s="10">
        <f t="shared" si="35"/>
        <v>55.674073546630495</v>
      </c>
      <c r="I167" s="58" t="s">
        <v>564</v>
      </c>
    </row>
    <row r="168" spans="1:9" ht="31.5">
      <c r="A168" s="7" t="s">
        <v>311</v>
      </c>
      <c r="B168" s="8" t="s">
        <v>132</v>
      </c>
      <c r="C168" s="8" t="s">
        <v>225</v>
      </c>
      <c r="D168" s="47">
        <f>D169+D171</f>
        <v>607320</v>
      </c>
      <c r="E168" s="47">
        <f>E169+E171</f>
        <v>564006.26</v>
      </c>
      <c r="F168" s="47">
        <f>F169+F171</f>
        <v>314005.26</v>
      </c>
      <c r="G168" s="52">
        <f t="shared" si="37"/>
        <v>51.703428176249759</v>
      </c>
      <c r="H168" s="10">
        <f t="shared" ref="H168:H231" si="43">F168/E168*100</f>
        <v>55.674073546630495</v>
      </c>
      <c r="I168" s="54"/>
    </row>
    <row r="169" spans="1:9" ht="63">
      <c r="A169" s="11" t="s">
        <v>130</v>
      </c>
      <c r="B169" s="12" t="s">
        <v>133</v>
      </c>
      <c r="C169" s="12" t="s">
        <v>225</v>
      </c>
      <c r="D169" s="48">
        <f>D170</f>
        <v>357320</v>
      </c>
      <c r="E169" s="48">
        <f>E170</f>
        <v>314006.26</v>
      </c>
      <c r="F169" s="48">
        <f>F170</f>
        <v>314005.26</v>
      </c>
      <c r="G169" s="52">
        <f t="shared" si="37"/>
        <v>87.877885368857051</v>
      </c>
      <c r="H169" s="10">
        <f t="shared" si="43"/>
        <v>99.999681535011433</v>
      </c>
      <c r="I169" s="54"/>
    </row>
    <row r="170" spans="1:9" ht="31.5">
      <c r="A170" s="14" t="s">
        <v>31</v>
      </c>
      <c r="B170" s="12" t="s">
        <v>134</v>
      </c>
      <c r="C170" s="12" t="s">
        <v>225</v>
      </c>
      <c r="D170" s="48">
        <v>357320</v>
      </c>
      <c r="E170" s="48">
        <v>314006.26</v>
      </c>
      <c r="F170" s="13">
        <f>95298.26+218707</f>
        <v>314005.26</v>
      </c>
      <c r="G170" s="52">
        <f t="shared" si="37"/>
        <v>87.877885368857051</v>
      </c>
      <c r="H170" s="10">
        <f t="shared" si="43"/>
        <v>99.999681535011433</v>
      </c>
      <c r="I170" s="54"/>
    </row>
    <row r="171" spans="1:9" ht="47.25">
      <c r="A171" s="11" t="s">
        <v>182</v>
      </c>
      <c r="B171" s="12" t="s">
        <v>217</v>
      </c>
      <c r="C171" s="12" t="s">
        <v>225</v>
      </c>
      <c r="D171" s="48">
        <f>D172</f>
        <v>250000</v>
      </c>
      <c r="E171" s="48">
        <f>E172</f>
        <v>250000</v>
      </c>
      <c r="F171" s="48">
        <f>F172</f>
        <v>0</v>
      </c>
      <c r="G171" s="52">
        <f t="shared" si="37"/>
        <v>0</v>
      </c>
      <c r="H171" s="10">
        <f t="shared" si="43"/>
        <v>0</v>
      </c>
      <c r="I171" s="54"/>
    </row>
    <row r="172" spans="1:9" ht="94.5">
      <c r="A172" s="14" t="s">
        <v>42</v>
      </c>
      <c r="B172" s="12" t="s">
        <v>183</v>
      </c>
      <c r="C172" s="12" t="s">
        <v>225</v>
      </c>
      <c r="D172" s="48">
        <v>250000</v>
      </c>
      <c r="E172" s="13">
        <v>250000</v>
      </c>
      <c r="F172" s="13">
        <v>0</v>
      </c>
      <c r="G172" s="52">
        <f t="shared" si="37"/>
        <v>0</v>
      </c>
      <c r="H172" s="10">
        <f t="shared" si="43"/>
        <v>0</v>
      </c>
      <c r="I172" s="54"/>
    </row>
    <row r="173" spans="1:9" ht="63">
      <c r="A173" s="7" t="s">
        <v>270</v>
      </c>
      <c r="B173" s="8" t="s">
        <v>185</v>
      </c>
      <c r="C173" s="8" t="s">
        <v>225</v>
      </c>
      <c r="D173" s="47">
        <f>D174</f>
        <v>1539000</v>
      </c>
      <c r="E173" s="47">
        <f t="shared" ref="E173:F173" si="44">E174</f>
        <v>33622754.359999999</v>
      </c>
      <c r="F173" s="47">
        <f t="shared" si="44"/>
        <v>33326159.779999997</v>
      </c>
      <c r="G173" s="52">
        <f t="shared" si="37"/>
        <v>2165.442480831709</v>
      </c>
      <c r="H173" s="10">
        <f t="shared" si="43"/>
        <v>99.11787542203011</v>
      </c>
      <c r="I173" s="54"/>
    </row>
    <row r="174" spans="1:9" ht="63">
      <c r="A174" s="7" t="s">
        <v>271</v>
      </c>
      <c r="B174" s="8" t="s">
        <v>186</v>
      </c>
      <c r="C174" s="8" t="s">
        <v>225</v>
      </c>
      <c r="D174" s="47">
        <f>D175+D178</f>
        <v>1539000</v>
      </c>
      <c r="E174" s="47">
        <f t="shared" ref="E174:F174" si="45">E175+E178</f>
        <v>33622754.359999999</v>
      </c>
      <c r="F174" s="47">
        <f t="shared" si="45"/>
        <v>33326159.779999997</v>
      </c>
      <c r="G174" s="52">
        <f t="shared" si="37"/>
        <v>2165.442480831709</v>
      </c>
      <c r="H174" s="10">
        <f t="shared" si="43"/>
        <v>99.11787542203011</v>
      </c>
      <c r="I174" s="54"/>
    </row>
    <row r="175" spans="1:9" ht="31.5">
      <c r="A175" s="11" t="s">
        <v>184</v>
      </c>
      <c r="B175" s="12" t="s">
        <v>187</v>
      </c>
      <c r="C175" s="12" t="s">
        <v>225</v>
      </c>
      <c r="D175" s="48">
        <f>D176+D177</f>
        <v>420000</v>
      </c>
      <c r="E175" s="48">
        <f t="shared" ref="E175:F175" si="46">E176+E177</f>
        <v>898013.15</v>
      </c>
      <c r="F175" s="48">
        <f t="shared" si="46"/>
        <v>898013.15</v>
      </c>
      <c r="G175" s="52">
        <f t="shared" si="37"/>
        <v>213.81265476190475</v>
      </c>
      <c r="H175" s="10">
        <f t="shared" si="43"/>
        <v>100</v>
      </c>
      <c r="I175" s="54"/>
    </row>
    <row r="176" spans="1:9" ht="31.5">
      <c r="A176" s="14" t="s">
        <v>32</v>
      </c>
      <c r="B176" s="12" t="s">
        <v>188</v>
      </c>
      <c r="C176" s="12" t="s">
        <v>225</v>
      </c>
      <c r="D176" s="48">
        <v>300000</v>
      </c>
      <c r="E176" s="48">
        <v>57200</v>
      </c>
      <c r="F176" s="48">
        <v>57200</v>
      </c>
      <c r="G176" s="52">
        <f t="shared" si="37"/>
        <v>19.066666666666666</v>
      </c>
      <c r="H176" s="10">
        <f t="shared" si="43"/>
        <v>100</v>
      </c>
      <c r="I176" s="54"/>
    </row>
    <row r="177" spans="1:9" ht="31.5">
      <c r="A177" s="14" t="s">
        <v>428</v>
      </c>
      <c r="B177" s="12" t="s">
        <v>427</v>
      </c>
      <c r="C177" s="12" t="s">
        <v>225</v>
      </c>
      <c r="D177" s="48">
        <v>120000</v>
      </c>
      <c r="E177" s="48">
        <v>840813.15</v>
      </c>
      <c r="F177" s="48">
        <v>840813.15</v>
      </c>
      <c r="G177" s="52">
        <f t="shared" si="37"/>
        <v>700.67762500000003</v>
      </c>
      <c r="H177" s="10">
        <f t="shared" si="43"/>
        <v>100</v>
      </c>
      <c r="I177" s="54"/>
    </row>
    <row r="178" spans="1:9">
      <c r="A178" s="35" t="s">
        <v>382</v>
      </c>
      <c r="B178" s="19" t="s">
        <v>381</v>
      </c>
      <c r="C178" s="12" t="s">
        <v>225</v>
      </c>
      <c r="D178" s="48">
        <f>D182+D183</f>
        <v>1119000</v>
      </c>
      <c r="E178" s="48">
        <f>E182+E183+E179+E180+E181</f>
        <v>32724741.210000001</v>
      </c>
      <c r="F178" s="48">
        <f>F182+F183+F179+F180+F181</f>
        <v>32428146.629999999</v>
      </c>
      <c r="G178" s="52">
        <f t="shared" si="37"/>
        <v>2897.9576970509379</v>
      </c>
      <c r="H178" s="10">
        <f t="shared" si="43"/>
        <v>99.093668676868347</v>
      </c>
      <c r="I178" s="54"/>
    </row>
    <row r="179" spans="1:9" ht="31.5">
      <c r="A179" s="35" t="s">
        <v>519</v>
      </c>
      <c r="B179" s="19" t="s">
        <v>520</v>
      </c>
      <c r="C179" s="12" t="s">
        <v>225</v>
      </c>
      <c r="D179" s="48">
        <v>0</v>
      </c>
      <c r="E179" s="48">
        <v>3063306.2</v>
      </c>
      <c r="F179" s="48">
        <v>2983641.2</v>
      </c>
      <c r="G179" s="52" t="e">
        <f t="shared" si="37"/>
        <v>#DIV/0!</v>
      </c>
      <c r="H179" s="10">
        <f t="shared" si="43"/>
        <v>97.399378488510223</v>
      </c>
      <c r="I179" s="54"/>
    </row>
    <row r="180" spans="1:9" ht="47.25">
      <c r="A180" s="35" t="s">
        <v>523</v>
      </c>
      <c r="B180" s="19" t="s">
        <v>521</v>
      </c>
      <c r="C180" s="12" t="s">
        <v>225</v>
      </c>
      <c r="D180" s="48">
        <v>0</v>
      </c>
      <c r="E180" s="48">
        <v>945000</v>
      </c>
      <c r="F180" s="48">
        <v>734579.38</v>
      </c>
      <c r="G180" s="52" t="e">
        <f t="shared" si="37"/>
        <v>#DIV/0!</v>
      </c>
      <c r="H180" s="10">
        <f t="shared" si="43"/>
        <v>77.73326772486773</v>
      </c>
      <c r="I180" s="54"/>
    </row>
    <row r="181" spans="1:9" ht="63">
      <c r="A181" s="35" t="s">
        <v>524</v>
      </c>
      <c r="B181" s="19" t="s">
        <v>522</v>
      </c>
      <c r="C181" s="12" t="s">
        <v>225</v>
      </c>
      <c r="D181" s="48">
        <v>0</v>
      </c>
      <c r="E181" s="48">
        <v>29226.799999999999</v>
      </c>
      <c r="F181" s="48">
        <v>22718.95</v>
      </c>
      <c r="G181" s="52" t="e">
        <f t="shared" si="37"/>
        <v>#DIV/0!</v>
      </c>
      <c r="H181" s="10">
        <f t="shared" si="43"/>
        <v>77.733279045259835</v>
      </c>
      <c r="I181" s="54"/>
    </row>
    <row r="182" spans="1:9" ht="51" customHeight="1">
      <c r="A182" s="14" t="s">
        <v>360</v>
      </c>
      <c r="B182" s="12" t="s">
        <v>380</v>
      </c>
      <c r="C182" s="12" t="s">
        <v>225</v>
      </c>
      <c r="D182" s="48">
        <v>1119000</v>
      </c>
      <c r="E182" s="13">
        <v>860696.21</v>
      </c>
      <c r="F182" s="13">
        <v>860696.21</v>
      </c>
      <c r="G182" s="52">
        <f t="shared" si="37"/>
        <v>76.91655138516532</v>
      </c>
      <c r="H182" s="10">
        <f t="shared" si="43"/>
        <v>100</v>
      </c>
      <c r="I182" s="54"/>
    </row>
    <row r="183" spans="1:9" ht="36" customHeight="1">
      <c r="A183" s="32" t="s">
        <v>336</v>
      </c>
      <c r="B183" s="12" t="s">
        <v>379</v>
      </c>
      <c r="C183" s="12" t="s">
        <v>225</v>
      </c>
      <c r="D183" s="48">
        <v>0</v>
      </c>
      <c r="E183" s="13">
        <v>27826512</v>
      </c>
      <c r="F183" s="13">
        <v>27826510.890000001</v>
      </c>
      <c r="G183" s="52" t="e">
        <f t="shared" si="37"/>
        <v>#DIV/0!</v>
      </c>
      <c r="H183" s="10">
        <f t="shared" si="43"/>
        <v>99.999996010998444</v>
      </c>
      <c r="I183" s="54"/>
    </row>
    <row r="184" spans="1:9" ht="24" hidden="1" customHeight="1">
      <c r="A184" s="7" t="s">
        <v>249</v>
      </c>
      <c r="B184" s="8" t="s">
        <v>243</v>
      </c>
      <c r="C184" s="8" t="s">
        <v>225</v>
      </c>
      <c r="D184" s="47"/>
      <c r="E184" s="9"/>
      <c r="F184" s="9"/>
      <c r="G184" s="52" t="e">
        <f t="shared" si="37"/>
        <v>#DIV/0!</v>
      </c>
      <c r="H184" s="10" t="e">
        <f t="shared" si="43"/>
        <v>#DIV/0!</v>
      </c>
      <c r="I184" s="54"/>
    </row>
    <row r="185" spans="1:9" ht="22.5" hidden="1" customHeight="1">
      <c r="A185" s="7" t="s">
        <v>250</v>
      </c>
      <c r="B185" s="8" t="s">
        <v>244</v>
      </c>
      <c r="C185" s="8" t="s">
        <v>225</v>
      </c>
      <c r="D185" s="47"/>
      <c r="E185" s="9"/>
      <c r="F185" s="9"/>
      <c r="G185" s="52" t="e">
        <f t="shared" si="37"/>
        <v>#DIV/0!</v>
      </c>
      <c r="H185" s="10" t="e">
        <f t="shared" si="43"/>
        <v>#DIV/0!</v>
      </c>
      <c r="I185" s="54"/>
    </row>
    <row r="186" spans="1:9" ht="23.25" hidden="1" customHeight="1">
      <c r="A186" s="11" t="s">
        <v>245</v>
      </c>
      <c r="B186" s="8" t="s">
        <v>246</v>
      </c>
      <c r="C186" s="12" t="s">
        <v>225</v>
      </c>
      <c r="D186" s="48"/>
      <c r="E186" s="13"/>
      <c r="F186" s="13"/>
      <c r="G186" s="52" t="e">
        <f t="shared" si="37"/>
        <v>#DIV/0!</v>
      </c>
      <c r="H186" s="10" t="e">
        <f t="shared" si="43"/>
        <v>#DIV/0!</v>
      </c>
      <c r="I186" s="54"/>
    </row>
    <row r="187" spans="1:9" ht="29.25" hidden="1" customHeight="1">
      <c r="A187" s="14" t="s">
        <v>247</v>
      </c>
      <c r="B187" s="12" t="s">
        <v>248</v>
      </c>
      <c r="C187" s="12" t="s">
        <v>225</v>
      </c>
      <c r="D187" s="48"/>
      <c r="E187" s="13"/>
      <c r="F187" s="13"/>
      <c r="G187" s="52" t="e">
        <f t="shared" si="37"/>
        <v>#DIV/0!</v>
      </c>
      <c r="H187" s="10" t="e">
        <f t="shared" si="43"/>
        <v>#DIV/0!</v>
      </c>
      <c r="I187" s="54"/>
    </row>
    <row r="188" spans="1:9" ht="47.25">
      <c r="A188" s="7" t="s">
        <v>206</v>
      </c>
      <c r="B188" s="8" t="s">
        <v>210</v>
      </c>
      <c r="C188" s="8" t="s">
        <v>225</v>
      </c>
      <c r="D188" s="47">
        <f>D189</f>
        <v>604000</v>
      </c>
      <c r="E188" s="47">
        <f t="shared" ref="E188:F190" si="47">E189</f>
        <v>306360.2</v>
      </c>
      <c r="F188" s="47">
        <f t="shared" si="47"/>
        <v>306360.2</v>
      </c>
      <c r="G188" s="52">
        <f t="shared" si="37"/>
        <v>50.721887417218547</v>
      </c>
      <c r="H188" s="10">
        <f t="shared" si="43"/>
        <v>100</v>
      </c>
      <c r="I188" s="54"/>
    </row>
    <row r="189" spans="1:9" ht="63">
      <c r="A189" s="7" t="s">
        <v>207</v>
      </c>
      <c r="B189" s="8" t="s">
        <v>211</v>
      </c>
      <c r="C189" s="8" t="s">
        <v>225</v>
      </c>
      <c r="D189" s="47">
        <f>D190</f>
        <v>604000</v>
      </c>
      <c r="E189" s="47">
        <f t="shared" si="47"/>
        <v>306360.2</v>
      </c>
      <c r="F189" s="47">
        <f t="shared" si="47"/>
        <v>306360.2</v>
      </c>
      <c r="G189" s="52">
        <f t="shared" si="37"/>
        <v>50.721887417218547</v>
      </c>
      <c r="H189" s="10">
        <f t="shared" si="43"/>
        <v>100</v>
      </c>
      <c r="I189" s="54"/>
    </row>
    <row r="190" spans="1:9" ht="63">
      <c r="A190" s="11" t="s">
        <v>208</v>
      </c>
      <c r="B190" s="12" t="s">
        <v>212</v>
      </c>
      <c r="C190" s="12" t="s">
        <v>225</v>
      </c>
      <c r="D190" s="48">
        <f>D191</f>
        <v>604000</v>
      </c>
      <c r="E190" s="48">
        <f t="shared" si="47"/>
        <v>306360.2</v>
      </c>
      <c r="F190" s="48">
        <f t="shared" si="47"/>
        <v>306360.2</v>
      </c>
      <c r="G190" s="52">
        <f t="shared" si="37"/>
        <v>50.721887417218547</v>
      </c>
      <c r="H190" s="10">
        <f t="shared" si="43"/>
        <v>100</v>
      </c>
      <c r="I190" s="54"/>
    </row>
    <row r="191" spans="1:9" ht="31.5">
      <c r="A191" s="14" t="s">
        <v>209</v>
      </c>
      <c r="B191" s="12" t="s">
        <v>213</v>
      </c>
      <c r="C191" s="12" t="s">
        <v>225</v>
      </c>
      <c r="D191" s="48">
        <v>604000</v>
      </c>
      <c r="E191" s="13">
        <v>306360.2</v>
      </c>
      <c r="F191" s="13">
        <f>19787+68000+218573.2</f>
        <v>306360.2</v>
      </c>
      <c r="G191" s="52">
        <f t="shared" si="37"/>
        <v>50.721887417218547</v>
      </c>
      <c r="H191" s="10">
        <f t="shared" si="43"/>
        <v>100</v>
      </c>
      <c r="I191" s="54"/>
    </row>
    <row r="192" spans="1:9" ht="47.25">
      <c r="A192" s="7" t="s">
        <v>312</v>
      </c>
      <c r="B192" s="8" t="s">
        <v>172</v>
      </c>
      <c r="C192" s="8" t="s">
        <v>225</v>
      </c>
      <c r="D192" s="47">
        <f>D193</f>
        <v>301000</v>
      </c>
      <c r="E192" s="47">
        <f t="shared" ref="E192:F194" si="48">E193</f>
        <v>1310</v>
      </c>
      <c r="F192" s="47">
        <f t="shared" si="48"/>
        <v>1310</v>
      </c>
      <c r="G192" s="52">
        <f t="shared" si="37"/>
        <v>0.43521594684385384</v>
      </c>
      <c r="H192" s="10">
        <f t="shared" si="43"/>
        <v>100</v>
      </c>
      <c r="I192" s="54"/>
    </row>
    <row r="193" spans="1:9" ht="63">
      <c r="A193" s="7" t="s">
        <v>313</v>
      </c>
      <c r="B193" s="8" t="s">
        <v>173</v>
      </c>
      <c r="C193" s="8" t="s">
        <v>225</v>
      </c>
      <c r="D193" s="47">
        <f>D194</f>
        <v>301000</v>
      </c>
      <c r="E193" s="47">
        <f t="shared" si="48"/>
        <v>1310</v>
      </c>
      <c r="F193" s="47">
        <f t="shared" si="48"/>
        <v>1310</v>
      </c>
      <c r="G193" s="52">
        <f t="shared" si="37"/>
        <v>0.43521594684385384</v>
      </c>
      <c r="H193" s="10">
        <f t="shared" si="43"/>
        <v>100</v>
      </c>
      <c r="I193" s="54"/>
    </row>
    <row r="194" spans="1:9" ht="78.75">
      <c r="A194" s="11" t="s">
        <v>171</v>
      </c>
      <c r="B194" s="12" t="s">
        <v>174</v>
      </c>
      <c r="C194" s="12" t="s">
        <v>225</v>
      </c>
      <c r="D194" s="48">
        <f>D195</f>
        <v>301000</v>
      </c>
      <c r="E194" s="48">
        <f t="shared" si="48"/>
        <v>1310</v>
      </c>
      <c r="F194" s="48">
        <f t="shared" si="48"/>
        <v>1310</v>
      </c>
      <c r="G194" s="52">
        <f t="shared" si="37"/>
        <v>0.43521594684385384</v>
      </c>
      <c r="H194" s="10">
        <f t="shared" si="43"/>
        <v>100</v>
      </c>
      <c r="I194" s="54"/>
    </row>
    <row r="195" spans="1:9" ht="31.5">
      <c r="A195" s="14" t="s">
        <v>201</v>
      </c>
      <c r="B195" s="12" t="s">
        <v>175</v>
      </c>
      <c r="C195" s="12" t="s">
        <v>225</v>
      </c>
      <c r="D195" s="48">
        <v>301000</v>
      </c>
      <c r="E195" s="13">
        <v>1310</v>
      </c>
      <c r="F195" s="13">
        <v>1310</v>
      </c>
      <c r="G195" s="52">
        <f t="shared" si="37"/>
        <v>0.43521594684385384</v>
      </c>
      <c r="H195" s="10">
        <f t="shared" si="43"/>
        <v>100</v>
      </c>
      <c r="I195" s="54"/>
    </row>
    <row r="196" spans="1:9" ht="81.75" customHeight="1">
      <c r="A196" s="7" t="s">
        <v>257</v>
      </c>
      <c r="B196" s="8" t="s">
        <v>180</v>
      </c>
      <c r="C196" s="8" t="s">
        <v>225</v>
      </c>
      <c r="D196" s="47">
        <f>D197</f>
        <v>21454034.02</v>
      </c>
      <c r="E196" s="47">
        <f t="shared" ref="E196:F196" si="49">E197</f>
        <v>38607535.419999994</v>
      </c>
      <c r="F196" s="47">
        <f t="shared" si="49"/>
        <v>35338297.200000003</v>
      </c>
      <c r="G196" s="52">
        <f t="shared" si="37"/>
        <v>164.71632871960927</v>
      </c>
      <c r="H196" s="10">
        <f t="shared" si="43"/>
        <v>91.532124015597176</v>
      </c>
      <c r="I196" s="58" t="s">
        <v>565</v>
      </c>
    </row>
    <row r="197" spans="1:9" ht="94.5">
      <c r="A197" s="7" t="s">
        <v>258</v>
      </c>
      <c r="B197" s="8" t="s">
        <v>177</v>
      </c>
      <c r="C197" s="8" t="s">
        <v>225</v>
      </c>
      <c r="D197" s="47">
        <f>D198+D203+D207+D210+D212+D217</f>
        <v>21454034.02</v>
      </c>
      <c r="E197" s="47">
        <f t="shared" ref="E197" si="50">E198+E203+E207+E210+E212+E217</f>
        <v>38607535.419999994</v>
      </c>
      <c r="F197" s="47">
        <f t="shared" ref="F197" si="51">F198+F203+F207+F210+F212+F217</f>
        <v>35338297.200000003</v>
      </c>
      <c r="G197" s="52">
        <f t="shared" si="37"/>
        <v>164.71632871960927</v>
      </c>
      <c r="H197" s="10">
        <f t="shared" si="43"/>
        <v>91.532124015597176</v>
      </c>
      <c r="I197" s="54"/>
    </row>
    <row r="198" spans="1:9" ht="47.25">
      <c r="A198" s="11" t="s">
        <v>178</v>
      </c>
      <c r="B198" s="12" t="s">
        <v>200</v>
      </c>
      <c r="C198" s="12" t="s">
        <v>225</v>
      </c>
      <c r="D198" s="48">
        <f>D200+D201</f>
        <v>1200000</v>
      </c>
      <c r="E198" s="48">
        <f>E200+E201+E199</f>
        <v>1534848.5</v>
      </c>
      <c r="F198" s="48">
        <f>F200+F201+F199</f>
        <v>1350287.92</v>
      </c>
      <c r="G198" s="52">
        <f t="shared" si="37"/>
        <v>112.52399333333332</v>
      </c>
      <c r="H198" s="10">
        <f t="shared" si="43"/>
        <v>87.97532264585071</v>
      </c>
      <c r="I198" s="54"/>
    </row>
    <row r="199" spans="1:9" ht="31.5">
      <c r="A199" s="11" t="s">
        <v>371</v>
      </c>
      <c r="B199" s="12" t="s">
        <v>525</v>
      </c>
      <c r="C199" s="12" t="s">
        <v>225</v>
      </c>
      <c r="D199" s="48">
        <v>0</v>
      </c>
      <c r="E199" s="48">
        <v>50000</v>
      </c>
      <c r="F199" s="48">
        <v>50000</v>
      </c>
      <c r="G199" s="52" t="e">
        <f t="shared" si="37"/>
        <v>#DIV/0!</v>
      </c>
      <c r="H199" s="10">
        <f t="shared" si="43"/>
        <v>100</v>
      </c>
      <c r="I199" s="54"/>
    </row>
    <row r="200" spans="1:9">
      <c r="A200" s="14" t="s">
        <v>373</v>
      </c>
      <c r="B200" s="12" t="s">
        <v>374</v>
      </c>
      <c r="C200" s="12" t="s">
        <v>225</v>
      </c>
      <c r="D200" s="48">
        <v>1000000</v>
      </c>
      <c r="E200" s="48">
        <v>1484848.5</v>
      </c>
      <c r="F200" s="48">
        <v>1300287.92</v>
      </c>
      <c r="G200" s="52">
        <f t="shared" si="37"/>
        <v>130.02879199999998</v>
      </c>
      <c r="H200" s="10">
        <f t="shared" si="43"/>
        <v>87.570410045199893</v>
      </c>
      <c r="I200" s="54"/>
    </row>
    <row r="201" spans="1:9" ht="63">
      <c r="A201" s="14" t="s">
        <v>473</v>
      </c>
      <c r="B201" s="12" t="s">
        <v>474</v>
      </c>
      <c r="C201" s="12" t="s">
        <v>225</v>
      </c>
      <c r="D201" s="48">
        <v>200000</v>
      </c>
      <c r="E201" s="48">
        <v>0</v>
      </c>
      <c r="F201" s="48">
        <v>0</v>
      </c>
      <c r="G201" s="52">
        <f t="shared" si="37"/>
        <v>0</v>
      </c>
      <c r="H201" s="10" t="e">
        <f t="shared" si="43"/>
        <v>#DIV/0!</v>
      </c>
      <c r="I201" s="54"/>
    </row>
    <row r="202" spans="1:9" ht="63" hidden="1">
      <c r="A202" s="37" t="s">
        <v>288</v>
      </c>
      <c r="B202" s="12" t="s">
        <v>289</v>
      </c>
      <c r="C202" s="12" t="s">
        <v>225</v>
      </c>
      <c r="D202" s="48"/>
      <c r="E202" s="48"/>
      <c r="F202" s="48"/>
      <c r="G202" s="52" t="e">
        <f t="shared" si="37"/>
        <v>#DIV/0!</v>
      </c>
      <c r="H202" s="10" t="e">
        <f t="shared" si="43"/>
        <v>#DIV/0!</v>
      </c>
      <c r="I202" s="54"/>
    </row>
    <row r="203" spans="1:9" ht="47.25">
      <c r="A203" s="11" t="s">
        <v>179</v>
      </c>
      <c r="B203" s="12" t="s">
        <v>191</v>
      </c>
      <c r="C203" s="12" t="s">
        <v>225</v>
      </c>
      <c r="D203" s="48">
        <f>D205+D206</f>
        <v>18145807.219999999</v>
      </c>
      <c r="E203" s="48">
        <f>E205+E206+E204</f>
        <v>22167442.899999999</v>
      </c>
      <c r="F203" s="48">
        <f>F205+F206+F204</f>
        <v>22167442.899999999</v>
      </c>
      <c r="G203" s="52">
        <f t="shared" si="37"/>
        <v>122.16289212842193</v>
      </c>
      <c r="H203" s="10">
        <f t="shared" si="43"/>
        <v>100</v>
      </c>
      <c r="I203" s="54"/>
    </row>
    <row r="204" spans="1:9" ht="18.75" customHeight="1">
      <c r="A204" s="14" t="s">
        <v>407</v>
      </c>
      <c r="B204" s="12" t="s">
        <v>408</v>
      </c>
      <c r="C204" s="12" t="s">
        <v>225</v>
      </c>
      <c r="D204" s="48">
        <v>0</v>
      </c>
      <c r="E204" s="48">
        <v>4325695.54</v>
      </c>
      <c r="F204" s="48">
        <v>4325695.54</v>
      </c>
      <c r="G204" s="52" t="e">
        <f t="shared" si="37"/>
        <v>#DIV/0!</v>
      </c>
      <c r="H204" s="10">
        <f t="shared" si="43"/>
        <v>100</v>
      </c>
      <c r="I204" s="54"/>
    </row>
    <row r="205" spans="1:9" ht="47.25">
      <c r="A205" s="14" t="s">
        <v>320</v>
      </c>
      <c r="B205" s="12" t="s">
        <v>321</v>
      </c>
      <c r="C205" s="12" t="s">
        <v>225</v>
      </c>
      <c r="D205" s="48">
        <v>17601433</v>
      </c>
      <c r="E205" s="48">
        <v>17306494.899999999</v>
      </c>
      <c r="F205" s="48">
        <v>17306494.899999999</v>
      </c>
      <c r="G205" s="52">
        <f t="shared" si="37"/>
        <v>98.324351772949399</v>
      </c>
      <c r="H205" s="10">
        <f t="shared" si="43"/>
        <v>100</v>
      </c>
      <c r="I205" s="54"/>
    </row>
    <row r="206" spans="1:9" ht="49.5" customHeight="1">
      <c r="A206" s="14" t="s">
        <v>290</v>
      </c>
      <c r="B206" s="19" t="s">
        <v>291</v>
      </c>
      <c r="C206" s="12" t="s">
        <v>225</v>
      </c>
      <c r="D206" s="48">
        <v>544374.22</v>
      </c>
      <c r="E206" s="48">
        <v>535252.46</v>
      </c>
      <c r="F206" s="48">
        <v>535252.46</v>
      </c>
      <c r="G206" s="52">
        <f t="shared" si="37"/>
        <v>98.324358563489653</v>
      </c>
      <c r="H206" s="10">
        <f t="shared" si="43"/>
        <v>100</v>
      </c>
      <c r="I206" s="54"/>
    </row>
    <row r="207" spans="1:9" ht="47.25">
      <c r="A207" s="11" t="s">
        <v>229</v>
      </c>
      <c r="B207" s="12" t="s">
        <v>228</v>
      </c>
      <c r="C207" s="12" t="s">
        <v>225</v>
      </c>
      <c r="D207" s="48">
        <f>D208</f>
        <v>1000000</v>
      </c>
      <c r="E207" s="48">
        <f t="shared" ref="E207:F207" si="52">E208</f>
        <v>3983426.22</v>
      </c>
      <c r="F207" s="48">
        <f t="shared" si="52"/>
        <v>1997087</v>
      </c>
      <c r="G207" s="52">
        <f t="shared" ref="G207:G270" si="53">F207/D207*100</f>
        <v>199.70869999999999</v>
      </c>
      <c r="H207" s="10">
        <f t="shared" si="43"/>
        <v>50.134906226529786</v>
      </c>
      <c r="I207" s="54"/>
    </row>
    <row r="208" spans="1:9" ht="21.75" customHeight="1">
      <c r="A208" s="28" t="s">
        <v>230</v>
      </c>
      <c r="B208" s="12" t="s">
        <v>260</v>
      </c>
      <c r="C208" s="12" t="s">
        <v>225</v>
      </c>
      <c r="D208" s="48">
        <v>1000000</v>
      </c>
      <c r="E208" s="48">
        <v>3983426.22</v>
      </c>
      <c r="F208" s="48">
        <v>1997087</v>
      </c>
      <c r="G208" s="52">
        <f t="shared" si="53"/>
        <v>199.70869999999999</v>
      </c>
      <c r="H208" s="10">
        <f t="shared" si="43"/>
        <v>50.134906226529786</v>
      </c>
      <c r="I208" s="54"/>
    </row>
    <row r="209" spans="1:9" ht="63" hidden="1">
      <c r="A209" s="31" t="s">
        <v>440</v>
      </c>
      <c r="B209" s="12" t="s">
        <v>441</v>
      </c>
      <c r="C209" s="12" t="s">
        <v>225</v>
      </c>
      <c r="D209" s="48"/>
      <c r="E209" s="48"/>
      <c r="F209" s="48"/>
      <c r="G209" s="52" t="e">
        <f t="shared" si="53"/>
        <v>#DIV/0!</v>
      </c>
      <c r="H209" s="10" t="e">
        <f t="shared" si="43"/>
        <v>#DIV/0!</v>
      </c>
      <c r="I209" s="54"/>
    </row>
    <row r="210" spans="1:9" ht="47.25">
      <c r="A210" s="11" t="s">
        <v>190</v>
      </c>
      <c r="B210" s="12" t="s">
        <v>261</v>
      </c>
      <c r="C210" s="12" t="s">
        <v>225</v>
      </c>
      <c r="D210" s="48">
        <f>D211</f>
        <v>500000</v>
      </c>
      <c r="E210" s="48">
        <f t="shared" ref="E210:F210" si="54">E211</f>
        <v>500000</v>
      </c>
      <c r="F210" s="48">
        <f t="shared" si="54"/>
        <v>500000</v>
      </c>
      <c r="G210" s="52">
        <f t="shared" si="53"/>
        <v>100</v>
      </c>
      <c r="H210" s="10">
        <f t="shared" si="43"/>
        <v>100</v>
      </c>
      <c r="I210" s="54"/>
    </row>
    <row r="211" spans="1:9">
      <c r="A211" s="14" t="s">
        <v>189</v>
      </c>
      <c r="B211" s="12" t="s">
        <v>262</v>
      </c>
      <c r="C211" s="12" t="s">
        <v>225</v>
      </c>
      <c r="D211" s="48">
        <v>500000</v>
      </c>
      <c r="E211" s="48">
        <v>500000</v>
      </c>
      <c r="F211" s="48">
        <v>500000</v>
      </c>
      <c r="G211" s="52">
        <f t="shared" si="53"/>
        <v>100</v>
      </c>
      <c r="H211" s="10">
        <f t="shared" si="43"/>
        <v>100</v>
      </c>
      <c r="I211" s="54"/>
    </row>
    <row r="212" spans="1:9" ht="47.25">
      <c r="A212" s="27" t="s">
        <v>226</v>
      </c>
      <c r="B212" s="12" t="s">
        <v>259</v>
      </c>
      <c r="C212" s="12" t="s">
        <v>225</v>
      </c>
      <c r="D212" s="48">
        <f>D214+D213</f>
        <v>240000</v>
      </c>
      <c r="E212" s="48">
        <f>E214+E213</f>
        <v>4993591</v>
      </c>
      <c r="F212" s="48">
        <f>F214+F213</f>
        <v>4101646</v>
      </c>
      <c r="G212" s="52">
        <f t="shared" si="53"/>
        <v>1709.0191666666665</v>
      </c>
      <c r="H212" s="10">
        <f t="shared" si="43"/>
        <v>82.138204750849638</v>
      </c>
      <c r="I212" s="54"/>
    </row>
    <row r="213" spans="1:9" ht="14.25" customHeight="1">
      <c r="A213" s="27" t="s">
        <v>227</v>
      </c>
      <c r="B213" s="12" t="s">
        <v>263</v>
      </c>
      <c r="C213" s="12" t="s">
        <v>225</v>
      </c>
      <c r="D213" s="48">
        <v>240000</v>
      </c>
      <c r="E213" s="48">
        <v>1131945</v>
      </c>
      <c r="F213" s="48">
        <v>240000</v>
      </c>
      <c r="G213" s="52">
        <f t="shared" si="53"/>
        <v>100</v>
      </c>
      <c r="H213" s="10">
        <f t="shared" si="43"/>
        <v>21.202443581622781</v>
      </c>
      <c r="I213" s="54"/>
    </row>
    <row r="214" spans="1:9" ht="14.25" customHeight="1">
      <c r="A214" s="27" t="s">
        <v>430</v>
      </c>
      <c r="B214" s="12" t="s">
        <v>526</v>
      </c>
      <c r="C214" s="12" t="s">
        <v>225</v>
      </c>
      <c r="D214" s="48">
        <v>0</v>
      </c>
      <c r="E214" s="48">
        <v>3861646</v>
      </c>
      <c r="F214" s="48">
        <v>3861646</v>
      </c>
      <c r="G214" s="52" t="e">
        <f t="shared" si="53"/>
        <v>#DIV/0!</v>
      </c>
      <c r="H214" s="10">
        <f t="shared" si="43"/>
        <v>100</v>
      </c>
      <c r="I214" s="54"/>
    </row>
    <row r="215" spans="1:9" ht="21.75" hidden="1" customHeight="1">
      <c r="A215" s="14" t="s">
        <v>375</v>
      </c>
      <c r="B215" s="12" t="s">
        <v>376</v>
      </c>
      <c r="C215" s="12" t="s">
        <v>225</v>
      </c>
      <c r="D215" s="48"/>
      <c r="E215" s="48"/>
      <c r="F215" s="48"/>
      <c r="G215" s="52" t="e">
        <f t="shared" si="53"/>
        <v>#DIV/0!</v>
      </c>
      <c r="H215" s="10" t="e">
        <f t="shared" si="43"/>
        <v>#DIV/0!</v>
      </c>
      <c r="I215" s="54"/>
    </row>
    <row r="216" spans="1:9" ht="19.5" hidden="1" customHeight="1">
      <c r="A216" s="25" t="s">
        <v>383</v>
      </c>
      <c r="B216" s="12" t="s">
        <v>384</v>
      </c>
      <c r="C216" s="12" t="s">
        <v>225</v>
      </c>
      <c r="D216" s="48"/>
      <c r="E216" s="48"/>
      <c r="F216" s="48"/>
      <c r="G216" s="52" t="e">
        <f t="shared" si="53"/>
        <v>#DIV/0!</v>
      </c>
      <c r="H216" s="10" t="e">
        <f t="shared" si="43"/>
        <v>#DIV/0!</v>
      </c>
      <c r="I216" s="54"/>
    </row>
    <row r="217" spans="1:9" ht="47.25">
      <c r="A217" s="14" t="s">
        <v>394</v>
      </c>
      <c r="B217" s="12" t="s">
        <v>393</v>
      </c>
      <c r="C217" s="12" t="s">
        <v>225</v>
      </c>
      <c r="D217" s="48">
        <f>D220</f>
        <v>368226.8</v>
      </c>
      <c r="E217" s="48">
        <f>E220+E218+E219</f>
        <v>5428226.7999999998</v>
      </c>
      <c r="F217" s="48">
        <f>F220+F218+F219</f>
        <v>5221833.38</v>
      </c>
      <c r="G217" s="52">
        <f t="shared" si="53"/>
        <v>1418.1024792329076</v>
      </c>
      <c r="H217" s="10">
        <f t="shared" si="43"/>
        <v>96.197774566088512</v>
      </c>
      <c r="I217" s="54"/>
    </row>
    <row r="218" spans="1:9">
      <c r="A218" s="14" t="s">
        <v>344</v>
      </c>
      <c r="B218" s="12" t="s">
        <v>529</v>
      </c>
      <c r="C218" s="12" t="s">
        <v>225</v>
      </c>
      <c r="D218" s="48">
        <v>0</v>
      </c>
      <c r="E218" s="48">
        <v>211731.95</v>
      </c>
      <c r="F218" s="48">
        <v>5338.53</v>
      </c>
      <c r="G218" s="52" t="e">
        <f t="shared" si="53"/>
        <v>#DIV/0!</v>
      </c>
      <c r="H218" s="10">
        <f t="shared" si="43"/>
        <v>2.5213625057531464</v>
      </c>
      <c r="I218" s="54"/>
    </row>
    <row r="219" spans="1:9" ht="27" customHeight="1">
      <c r="A219" s="14" t="s">
        <v>527</v>
      </c>
      <c r="B219" s="12" t="s">
        <v>395</v>
      </c>
      <c r="C219" s="12" t="s">
        <v>225</v>
      </c>
      <c r="D219" s="48">
        <v>0</v>
      </c>
      <c r="E219" s="13">
        <v>5060000</v>
      </c>
      <c r="F219" s="13">
        <v>5060000</v>
      </c>
      <c r="G219" s="52" t="e">
        <f t="shared" si="53"/>
        <v>#DIV/0!</v>
      </c>
      <c r="H219" s="10">
        <f t="shared" si="43"/>
        <v>100</v>
      </c>
      <c r="I219" s="54"/>
    </row>
    <row r="220" spans="1:9" ht="31.5">
      <c r="A220" s="14" t="s">
        <v>528</v>
      </c>
      <c r="B220" s="12" t="s">
        <v>396</v>
      </c>
      <c r="C220" s="12" t="s">
        <v>225</v>
      </c>
      <c r="D220" s="48">
        <v>368226.8</v>
      </c>
      <c r="E220" s="13">
        <v>156494.85</v>
      </c>
      <c r="F220" s="13">
        <v>156494.85</v>
      </c>
      <c r="G220" s="52">
        <f t="shared" si="53"/>
        <v>42.499581779490256</v>
      </c>
      <c r="H220" s="10">
        <f t="shared" si="43"/>
        <v>100</v>
      </c>
      <c r="I220" s="54"/>
    </row>
    <row r="221" spans="1:9" ht="47.25">
      <c r="A221" s="7" t="s">
        <v>268</v>
      </c>
      <c r="B221" s="8" t="s">
        <v>84</v>
      </c>
      <c r="C221" s="8" t="s">
        <v>225</v>
      </c>
      <c r="D221" s="47">
        <f>D222</f>
        <v>3626219.01</v>
      </c>
      <c r="E221" s="47">
        <f t="shared" ref="E221:F223" si="55">E222</f>
        <v>6231330</v>
      </c>
      <c r="F221" s="47">
        <f t="shared" si="55"/>
        <v>6231330</v>
      </c>
      <c r="G221" s="52">
        <f t="shared" si="53"/>
        <v>171.84097217558849</v>
      </c>
      <c r="H221" s="10">
        <f t="shared" si="43"/>
        <v>100</v>
      </c>
      <c r="I221" s="54"/>
    </row>
    <row r="222" spans="1:9" ht="63">
      <c r="A222" s="7" t="s">
        <v>269</v>
      </c>
      <c r="B222" s="8" t="s">
        <v>85</v>
      </c>
      <c r="C222" s="8" t="s">
        <v>225</v>
      </c>
      <c r="D222" s="47">
        <f>D223</f>
        <v>3626219.01</v>
      </c>
      <c r="E222" s="47">
        <f t="shared" si="55"/>
        <v>6231330</v>
      </c>
      <c r="F222" s="47">
        <f t="shared" si="55"/>
        <v>6231330</v>
      </c>
      <c r="G222" s="52">
        <f t="shared" si="53"/>
        <v>171.84097217558849</v>
      </c>
      <c r="H222" s="10">
        <f t="shared" si="43"/>
        <v>100</v>
      </c>
      <c r="I222" s="54"/>
    </row>
    <row r="223" spans="1:9" ht="47.25">
      <c r="A223" s="11" t="s">
        <v>109</v>
      </c>
      <c r="B223" s="12" t="s">
        <v>86</v>
      </c>
      <c r="C223" s="12" t="s">
        <v>225</v>
      </c>
      <c r="D223" s="48">
        <f>D224</f>
        <v>3626219.01</v>
      </c>
      <c r="E223" s="48">
        <f t="shared" si="55"/>
        <v>6231330</v>
      </c>
      <c r="F223" s="48">
        <f t="shared" si="55"/>
        <v>6231330</v>
      </c>
      <c r="G223" s="52">
        <f t="shared" si="53"/>
        <v>171.84097217558849</v>
      </c>
      <c r="H223" s="10">
        <f t="shared" si="43"/>
        <v>100</v>
      </c>
      <c r="I223" s="54"/>
    </row>
    <row r="224" spans="1:9" ht="31.5">
      <c r="A224" s="14" t="s">
        <v>297</v>
      </c>
      <c r="B224" s="38" t="s">
        <v>296</v>
      </c>
      <c r="C224" s="12" t="s">
        <v>225</v>
      </c>
      <c r="D224" s="48">
        <v>3626219.01</v>
      </c>
      <c r="E224" s="13">
        <v>6231330</v>
      </c>
      <c r="F224" s="13">
        <v>6231330</v>
      </c>
      <c r="G224" s="52">
        <f t="shared" si="53"/>
        <v>171.84097217558849</v>
      </c>
      <c r="H224" s="10">
        <f t="shared" si="43"/>
        <v>100</v>
      </c>
      <c r="I224" s="54"/>
    </row>
    <row r="225" spans="1:9" ht="47.25">
      <c r="A225" s="7" t="s">
        <v>43</v>
      </c>
      <c r="B225" s="8" t="s">
        <v>87</v>
      </c>
      <c r="C225" s="8" t="s">
        <v>225</v>
      </c>
      <c r="D225" s="47">
        <f>D226</f>
        <v>1041760</v>
      </c>
      <c r="E225" s="47">
        <f t="shared" ref="E225:F227" si="56">E226</f>
        <v>151200</v>
      </c>
      <c r="F225" s="47">
        <f t="shared" si="56"/>
        <v>151200</v>
      </c>
      <c r="G225" s="52">
        <f t="shared" si="53"/>
        <v>14.513899554599908</v>
      </c>
      <c r="H225" s="10">
        <f t="shared" si="43"/>
        <v>100</v>
      </c>
      <c r="I225" s="54"/>
    </row>
    <row r="226" spans="1:9" ht="47.25">
      <c r="A226" s="7" t="s">
        <v>44</v>
      </c>
      <c r="B226" s="8" t="s">
        <v>88</v>
      </c>
      <c r="C226" s="8" t="s">
        <v>225</v>
      </c>
      <c r="D226" s="47">
        <f>D227</f>
        <v>1041760</v>
      </c>
      <c r="E226" s="47">
        <f t="shared" si="56"/>
        <v>151200</v>
      </c>
      <c r="F226" s="47">
        <f t="shared" si="56"/>
        <v>151200</v>
      </c>
      <c r="G226" s="52">
        <f t="shared" si="53"/>
        <v>14.513899554599908</v>
      </c>
      <c r="H226" s="10">
        <f t="shared" si="43"/>
        <v>100</v>
      </c>
      <c r="I226" s="54"/>
    </row>
    <row r="227" spans="1:9" ht="63">
      <c r="A227" s="11" t="s">
        <v>197</v>
      </c>
      <c r="B227" s="12" t="s">
        <v>89</v>
      </c>
      <c r="C227" s="12" t="s">
        <v>225</v>
      </c>
      <c r="D227" s="48">
        <f>D228</f>
        <v>1041760</v>
      </c>
      <c r="E227" s="48">
        <f t="shared" si="56"/>
        <v>151200</v>
      </c>
      <c r="F227" s="48">
        <f t="shared" si="56"/>
        <v>151200</v>
      </c>
      <c r="G227" s="52">
        <f t="shared" si="53"/>
        <v>14.513899554599908</v>
      </c>
      <c r="H227" s="10">
        <f t="shared" si="43"/>
        <v>100</v>
      </c>
      <c r="I227" s="54"/>
    </row>
    <row r="228" spans="1:9" ht="62.25" customHeight="1">
      <c r="A228" s="14" t="s">
        <v>20</v>
      </c>
      <c r="B228" s="12" t="s">
        <v>90</v>
      </c>
      <c r="C228" s="12" t="s">
        <v>225</v>
      </c>
      <c r="D228" s="48">
        <v>1041760</v>
      </c>
      <c r="E228" s="13">
        <v>151200</v>
      </c>
      <c r="F228" s="13">
        <v>151200</v>
      </c>
      <c r="G228" s="52">
        <f t="shared" si="53"/>
        <v>14.513899554599908</v>
      </c>
      <c r="H228" s="10">
        <f t="shared" si="43"/>
        <v>100</v>
      </c>
      <c r="I228" s="54"/>
    </row>
    <row r="229" spans="1:9" ht="113.25" customHeight="1">
      <c r="A229" s="39" t="s">
        <v>322</v>
      </c>
      <c r="B229" s="8" t="s">
        <v>324</v>
      </c>
      <c r="C229" s="8" t="s">
        <v>225</v>
      </c>
      <c r="D229" s="47">
        <f>D230</f>
        <v>0</v>
      </c>
      <c r="E229" s="47">
        <f>E230</f>
        <v>186583667.94000003</v>
      </c>
      <c r="F229" s="47">
        <f>F230</f>
        <v>85456187.480000004</v>
      </c>
      <c r="G229" s="52" t="e">
        <f t="shared" si="53"/>
        <v>#DIV/0!</v>
      </c>
      <c r="H229" s="10">
        <f t="shared" si="43"/>
        <v>45.8004649728937</v>
      </c>
      <c r="I229" s="58" t="s">
        <v>566</v>
      </c>
    </row>
    <row r="230" spans="1:9" ht="82.5" customHeight="1">
      <c r="A230" s="39" t="s">
        <v>323</v>
      </c>
      <c r="B230" s="8" t="s">
        <v>325</v>
      </c>
      <c r="C230" s="8" t="s">
        <v>225</v>
      </c>
      <c r="D230" s="47">
        <f>D232+D233+D234</f>
        <v>0</v>
      </c>
      <c r="E230" s="47">
        <f>E232+E233+E234</f>
        <v>186583667.94000003</v>
      </c>
      <c r="F230" s="47">
        <f>F232+F233+F234</f>
        <v>85456187.480000004</v>
      </c>
      <c r="G230" s="52" t="e">
        <f t="shared" si="53"/>
        <v>#DIV/0!</v>
      </c>
      <c r="H230" s="10">
        <f t="shared" si="43"/>
        <v>45.8004649728937</v>
      </c>
      <c r="I230" s="54"/>
    </row>
    <row r="231" spans="1:9" s="59" customFormat="1" ht="36.75" customHeight="1">
      <c r="A231" s="18" t="s">
        <v>530</v>
      </c>
      <c r="B231" s="12" t="s">
        <v>531</v>
      </c>
      <c r="C231" s="12" t="s">
        <v>225</v>
      </c>
      <c r="D231" s="48">
        <f>D232+D233+D234</f>
        <v>0</v>
      </c>
      <c r="E231" s="48">
        <f>E232+E233+E234</f>
        <v>186583667.94000003</v>
      </c>
      <c r="F231" s="48">
        <f>F232+F233+F234</f>
        <v>85456187.480000004</v>
      </c>
      <c r="G231" s="52" t="e">
        <f t="shared" si="53"/>
        <v>#DIV/0!</v>
      </c>
      <c r="H231" s="10">
        <f t="shared" si="43"/>
        <v>45.8004649728937</v>
      </c>
      <c r="I231" s="54"/>
    </row>
    <row r="232" spans="1:9" ht="24.75" customHeight="1">
      <c r="A232" s="15" t="s">
        <v>345</v>
      </c>
      <c r="B232" s="19" t="s">
        <v>346</v>
      </c>
      <c r="C232" s="12" t="s">
        <v>225</v>
      </c>
      <c r="D232" s="48">
        <v>0</v>
      </c>
      <c r="E232" s="13">
        <v>25293345.359999999</v>
      </c>
      <c r="F232" s="13">
        <v>1092465.1599999999</v>
      </c>
      <c r="G232" s="52" t="e">
        <f t="shared" si="53"/>
        <v>#DIV/0!</v>
      </c>
      <c r="H232" s="10">
        <f t="shared" ref="H232:H294" si="57">F232/E232*100</f>
        <v>4.3191801813913946</v>
      </c>
      <c r="I232" s="54"/>
    </row>
    <row r="233" spans="1:9" ht="47.25" customHeight="1">
      <c r="A233" s="15" t="s">
        <v>532</v>
      </c>
      <c r="B233" s="19" t="s">
        <v>533</v>
      </c>
      <c r="C233" s="12" t="s">
        <v>225</v>
      </c>
      <c r="D233" s="48">
        <v>0</v>
      </c>
      <c r="E233" s="13">
        <v>160000000</v>
      </c>
      <c r="F233" s="13">
        <v>83688812.530000001</v>
      </c>
      <c r="G233" s="52" t="e">
        <f t="shared" si="53"/>
        <v>#DIV/0!</v>
      </c>
      <c r="H233" s="10">
        <f t="shared" si="57"/>
        <v>52.305507831249997</v>
      </c>
      <c r="I233" s="54"/>
    </row>
    <row r="234" spans="1:9" ht="35.25" customHeight="1">
      <c r="A234" s="18" t="s">
        <v>347</v>
      </c>
      <c r="B234" s="12" t="s">
        <v>348</v>
      </c>
      <c r="C234" s="12" t="s">
        <v>225</v>
      </c>
      <c r="D234" s="48">
        <v>0</v>
      </c>
      <c r="E234" s="13">
        <v>1290322.58</v>
      </c>
      <c r="F234" s="13">
        <v>674909.79</v>
      </c>
      <c r="G234" s="52" t="e">
        <f t="shared" si="53"/>
        <v>#DIV/0!</v>
      </c>
      <c r="H234" s="10">
        <f t="shared" si="57"/>
        <v>52.30550875115275</v>
      </c>
      <c r="I234" s="54"/>
    </row>
    <row r="235" spans="1:9" ht="66" customHeight="1">
      <c r="A235" s="7" t="s">
        <v>421</v>
      </c>
      <c r="B235" s="8" t="s">
        <v>415</v>
      </c>
      <c r="C235" s="8" t="s">
        <v>225</v>
      </c>
      <c r="D235" s="47">
        <f t="shared" ref="D235:F236" si="58">D236</f>
        <v>200000</v>
      </c>
      <c r="E235" s="47">
        <f t="shared" si="58"/>
        <v>1555112.3</v>
      </c>
      <c r="F235" s="47">
        <f t="shared" si="58"/>
        <v>1555112.3</v>
      </c>
      <c r="G235" s="52">
        <f t="shared" si="53"/>
        <v>777.55615</v>
      </c>
      <c r="H235" s="10">
        <f t="shared" si="57"/>
        <v>100</v>
      </c>
      <c r="I235" s="58"/>
    </row>
    <row r="236" spans="1:9" ht="63">
      <c r="A236" s="7" t="s">
        <v>422</v>
      </c>
      <c r="B236" s="8" t="s">
        <v>416</v>
      </c>
      <c r="C236" s="8" t="s">
        <v>225</v>
      </c>
      <c r="D236" s="47">
        <f t="shared" si="58"/>
        <v>200000</v>
      </c>
      <c r="E236" s="47">
        <f t="shared" si="58"/>
        <v>1555112.3</v>
      </c>
      <c r="F236" s="47">
        <f t="shared" si="58"/>
        <v>1555112.3</v>
      </c>
      <c r="G236" s="52">
        <f t="shared" si="53"/>
        <v>777.55615</v>
      </c>
      <c r="H236" s="10">
        <f t="shared" si="57"/>
        <v>100</v>
      </c>
      <c r="I236" s="54"/>
    </row>
    <row r="237" spans="1:9" ht="31.5">
      <c r="A237" s="11" t="s">
        <v>417</v>
      </c>
      <c r="B237" s="12" t="s">
        <v>418</v>
      </c>
      <c r="C237" s="12" t="s">
        <v>225</v>
      </c>
      <c r="D237" s="48">
        <f>D238</f>
        <v>200000</v>
      </c>
      <c r="E237" s="48">
        <f>E238+E239</f>
        <v>1555112.3</v>
      </c>
      <c r="F237" s="48">
        <f>F238+F239</f>
        <v>1555112.3</v>
      </c>
      <c r="G237" s="52">
        <f t="shared" si="53"/>
        <v>777.55615</v>
      </c>
      <c r="H237" s="10">
        <f t="shared" si="57"/>
        <v>100</v>
      </c>
      <c r="I237" s="54"/>
    </row>
    <row r="238" spans="1:9" ht="30.75" customHeight="1">
      <c r="A238" s="14" t="s">
        <v>419</v>
      </c>
      <c r="B238" s="12" t="s">
        <v>420</v>
      </c>
      <c r="C238" s="12" t="s">
        <v>225</v>
      </c>
      <c r="D238" s="48">
        <v>200000</v>
      </c>
      <c r="E238" s="13">
        <v>198870</v>
      </c>
      <c r="F238" s="13">
        <v>198870</v>
      </c>
      <c r="G238" s="52">
        <f t="shared" si="53"/>
        <v>99.435000000000002</v>
      </c>
      <c r="H238" s="10">
        <f t="shared" si="57"/>
        <v>100</v>
      </c>
      <c r="I238" s="54"/>
    </row>
    <row r="239" spans="1:9" ht="22.5" customHeight="1">
      <c r="A239" s="15" t="s">
        <v>345</v>
      </c>
      <c r="B239" s="12" t="s">
        <v>438</v>
      </c>
      <c r="C239" s="12" t="s">
        <v>225</v>
      </c>
      <c r="D239" s="48">
        <v>0</v>
      </c>
      <c r="E239" s="13">
        <v>1356242.3</v>
      </c>
      <c r="F239" s="13">
        <v>1356242.3</v>
      </c>
      <c r="G239" s="52" t="e">
        <f t="shared" si="53"/>
        <v>#DIV/0!</v>
      </c>
      <c r="H239" s="10">
        <f t="shared" si="57"/>
        <v>100</v>
      </c>
      <c r="I239" s="54"/>
    </row>
    <row r="240" spans="1:9" ht="157.5">
      <c r="A240" s="7" t="s">
        <v>342</v>
      </c>
      <c r="B240" s="8" t="s">
        <v>272</v>
      </c>
      <c r="C240" s="8" t="s">
        <v>225</v>
      </c>
      <c r="D240" s="47">
        <f>D241</f>
        <v>41007175.099999994</v>
      </c>
      <c r="E240" s="47">
        <f t="shared" ref="E240:F240" si="59">E241</f>
        <v>74782255.5</v>
      </c>
      <c r="F240" s="47">
        <f t="shared" si="59"/>
        <v>69491873.719999999</v>
      </c>
      <c r="G240" s="52">
        <f t="shared" si="53"/>
        <v>169.46271853776148</v>
      </c>
      <c r="H240" s="10">
        <f t="shared" si="57"/>
        <v>92.925618858874884</v>
      </c>
      <c r="I240" s="65" t="s">
        <v>567</v>
      </c>
    </row>
    <row r="241" spans="1:9" ht="173.25">
      <c r="A241" s="7" t="s">
        <v>343</v>
      </c>
      <c r="B241" s="8" t="s">
        <v>273</v>
      </c>
      <c r="C241" s="8" t="s">
        <v>225</v>
      </c>
      <c r="D241" s="47">
        <f>D242+D244+D246+D251</f>
        <v>41007175.099999994</v>
      </c>
      <c r="E241" s="47">
        <f>E242+E244+E246+E251+E249</f>
        <v>74782255.5</v>
      </c>
      <c r="F241" s="47">
        <f>F242+F244+F246+F251+F249</f>
        <v>69491873.719999999</v>
      </c>
      <c r="G241" s="52">
        <f t="shared" si="53"/>
        <v>169.46271853776148</v>
      </c>
      <c r="H241" s="10">
        <f t="shared" si="57"/>
        <v>92.925618858874884</v>
      </c>
      <c r="I241" s="54"/>
    </row>
    <row r="242" spans="1:9" ht="47.25">
      <c r="A242" s="11" t="s">
        <v>176</v>
      </c>
      <c r="B242" s="12" t="s">
        <v>275</v>
      </c>
      <c r="C242" s="12" t="s">
        <v>225</v>
      </c>
      <c r="D242" s="48">
        <f>D243</f>
        <v>661200</v>
      </c>
      <c r="E242" s="48">
        <f t="shared" ref="E242:F242" si="60">E243</f>
        <v>657469.06999999995</v>
      </c>
      <c r="F242" s="48">
        <f t="shared" si="60"/>
        <v>657469.04</v>
      </c>
      <c r="G242" s="52">
        <f t="shared" si="53"/>
        <v>99.435728977616449</v>
      </c>
      <c r="H242" s="10">
        <f t="shared" si="57"/>
        <v>99.999995437047716</v>
      </c>
      <c r="I242" s="54"/>
    </row>
    <row r="243" spans="1:9" ht="31.5">
      <c r="A243" s="21" t="s">
        <v>45</v>
      </c>
      <c r="B243" s="12" t="s">
        <v>274</v>
      </c>
      <c r="C243" s="12" t="s">
        <v>225</v>
      </c>
      <c r="D243" s="48">
        <v>661200</v>
      </c>
      <c r="E243" s="48">
        <v>657469.06999999995</v>
      </c>
      <c r="F243" s="48">
        <v>657469.04</v>
      </c>
      <c r="G243" s="52">
        <f t="shared" si="53"/>
        <v>99.435728977616449</v>
      </c>
      <c r="H243" s="10">
        <f t="shared" si="57"/>
        <v>99.999995437047716</v>
      </c>
      <c r="I243" s="54"/>
    </row>
    <row r="244" spans="1:9" ht="78.75">
      <c r="A244" s="40" t="s">
        <v>339</v>
      </c>
      <c r="B244" s="12" t="s">
        <v>340</v>
      </c>
      <c r="C244" s="12" t="s">
        <v>225</v>
      </c>
      <c r="D244" s="48">
        <f>D245</f>
        <v>23839288.199999999</v>
      </c>
      <c r="E244" s="48">
        <f t="shared" ref="E244:F244" si="61">E245</f>
        <v>24458657.120000001</v>
      </c>
      <c r="F244" s="48">
        <f t="shared" si="61"/>
        <v>23951600.690000001</v>
      </c>
      <c r="G244" s="52">
        <f t="shared" si="53"/>
        <v>100.47112350443416</v>
      </c>
      <c r="H244" s="10">
        <f t="shared" si="57"/>
        <v>97.926883608072757</v>
      </c>
      <c r="I244" s="54"/>
    </row>
    <row r="245" spans="1:9" ht="63">
      <c r="A245" s="14" t="s">
        <v>341</v>
      </c>
      <c r="B245" s="12" t="s">
        <v>352</v>
      </c>
      <c r="C245" s="12" t="s">
        <v>225</v>
      </c>
      <c r="D245" s="48">
        <v>23839288.199999999</v>
      </c>
      <c r="E245" s="48">
        <v>24458657.120000001</v>
      </c>
      <c r="F245" s="48">
        <v>23951600.690000001</v>
      </c>
      <c r="G245" s="52">
        <f t="shared" si="53"/>
        <v>100.47112350443416</v>
      </c>
      <c r="H245" s="10">
        <f t="shared" si="57"/>
        <v>97.926883608072757</v>
      </c>
      <c r="I245" s="54"/>
    </row>
    <row r="246" spans="1:9" ht="47.25">
      <c r="A246" s="14" t="s">
        <v>475</v>
      </c>
      <c r="B246" s="12" t="s">
        <v>480</v>
      </c>
      <c r="C246" s="12" t="s">
        <v>225</v>
      </c>
      <c r="D246" s="48">
        <f>D248</f>
        <v>1658000</v>
      </c>
      <c r="E246" s="48">
        <f>E248+E247</f>
        <v>1708000</v>
      </c>
      <c r="F246" s="48">
        <f>F248+F247</f>
        <v>1708000</v>
      </c>
      <c r="G246" s="52">
        <f t="shared" si="53"/>
        <v>103.01568154402896</v>
      </c>
      <c r="H246" s="10">
        <f t="shared" si="57"/>
        <v>100</v>
      </c>
      <c r="I246" s="54"/>
    </row>
    <row r="247" spans="1:9" ht="31.5">
      <c r="A247" s="14" t="s">
        <v>371</v>
      </c>
      <c r="B247" s="12" t="s">
        <v>534</v>
      </c>
      <c r="C247" s="12" t="s">
        <v>225</v>
      </c>
      <c r="D247" s="48">
        <v>0</v>
      </c>
      <c r="E247" s="48">
        <v>50000</v>
      </c>
      <c r="F247" s="48">
        <v>50000</v>
      </c>
      <c r="G247" s="52" t="e">
        <f t="shared" si="53"/>
        <v>#DIV/0!</v>
      </c>
      <c r="H247" s="10">
        <f t="shared" si="57"/>
        <v>100</v>
      </c>
      <c r="I247" s="54"/>
    </row>
    <row r="248" spans="1:9" ht="31.5">
      <c r="A248" s="14" t="s">
        <v>476</v>
      </c>
      <c r="B248" s="12" t="s">
        <v>481</v>
      </c>
      <c r="C248" s="12" t="s">
        <v>225</v>
      </c>
      <c r="D248" s="48">
        <v>1658000</v>
      </c>
      <c r="E248" s="48">
        <v>1658000</v>
      </c>
      <c r="F248" s="48">
        <v>1658000</v>
      </c>
      <c r="G248" s="52">
        <f t="shared" si="53"/>
        <v>100</v>
      </c>
      <c r="H248" s="10">
        <f t="shared" si="57"/>
        <v>100</v>
      </c>
      <c r="I248" s="54"/>
    </row>
    <row r="249" spans="1:9" ht="47.25">
      <c r="A249" s="14" t="s">
        <v>535</v>
      </c>
      <c r="B249" s="12" t="s">
        <v>536</v>
      </c>
      <c r="C249" s="12" t="s">
        <v>225</v>
      </c>
      <c r="D249" s="48">
        <f>D250</f>
        <v>0</v>
      </c>
      <c r="E249" s="48">
        <f>E250</f>
        <v>3122215</v>
      </c>
      <c r="F249" s="48">
        <f>F250</f>
        <v>3122215</v>
      </c>
      <c r="G249" s="52" t="e">
        <f t="shared" si="53"/>
        <v>#DIV/0!</v>
      </c>
      <c r="H249" s="10">
        <f t="shared" si="57"/>
        <v>100</v>
      </c>
      <c r="I249" s="54"/>
    </row>
    <row r="250" spans="1:9" ht="78.75">
      <c r="A250" s="14" t="s">
        <v>499</v>
      </c>
      <c r="B250" s="12" t="s">
        <v>537</v>
      </c>
      <c r="C250" s="12" t="s">
        <v>225</v>
      </c>
      <c r="D250" s="48">
        <v>0</v>
      </c>
      <c r="E250" s="48">
        <v>3122215</v>
      </c>
      <c r="F250" s="48">
        <v>3122215</v>
      </c>
      <c r="G250" s="52" t="e">
        <f t="shared" si="53"/>
        <v>#DIV/0!</v>
      </c>
      <c r="H250" s="10">
        <f t="shared" si="57"/>
        <v>100</v>
      </c>
      <c r="I250" s="54"/>
    </row>
    <row r="251" spans="1:9" ht="47.25">
      <c r="A251" s="14" t="s">
        <v>477</v>
      </c>
      <c r="B251" s="12" t="s">
        <v>482</v>
      </c>
      <c r="C251" s="12" t="s">
        <v>225</v>
      </c>
      <c r="D251" s="48">
        <f>D253+D254</f>
        <v>14848686.899999999</v>
      </c>
      <c r="E251" s="48">
        <f>E253+E254+E252</f>
        <v>44835914.310000002</v>
      </c>
      <c r="F251" s="48">
        <f>F253+F254+F252</f>
        <v>40052588.990000002</v>
      </c>
      <c r="G251" s="52">
        <f t="shared" si="53"/>
        <v>269.73825537394828</v>
      </c>
      <c r="H251" s="10">
        <f t="shared" si="57"/>
        <v>89.331487059843113</v>
      </c>
      <c r="I251" s="54"/>
    </row>
    <row r="252" spans="1:9" ht="78.75">
      <c r="A252" s="14" t="s">
        <v>539</v>
      </c>
      <c r="B252" s="12" t="s">
        <v>540</v>
      </c>
      <c r="C252" s="12" t="s">
        <v>225</v>
      </c>
      <c r="D252" s="48">
        <v>0</v>
      </c>
      <c r="E252" s="13">
        <v>33091633.609999999</v>
      </c>
      <c r="F252" s="13">
        <v>29578836.98</v>
      </c>
      <c r="G252" s="52" t="e">
        <f t="shared" si="53"/>
        <v>#DIV/0!</v>
      </c>
      <c r="H252" s="10">
        <f t="shared" si="57"/>
        <v>89.384638209766521</v>
      </c>
      <c r="I252" s="54"/>
    </row>
    <row r="253" spans="1:9" ht="94.5">
      <c r="A253" s="14" t="s">
        <v>478</v>
      </c>
      <c r="B253" s="12" t="s">
        <v>483</v>
      </c>
      <c r="C253" s="12" t="s">
        <v>225</v>
      </c>
      <c r="D253" s="48">
        <v>14788695.369999999</v>
      </c>
      <c r="E253" s="13">
        <v>11684289.17</v>
      </c>
      <c r="F253" s="13">
        <v>10441709.949999999</v>
      </c>
      <c r="G253" s="52">
        <f t="shared" si="53"/>
        <v>70.606024999215336</v>
      </c>
      <c r="H253" s="10">
        <f t="shared" si="57"/>
        <v>89.365384561087495</v>
      </c>
      <c r="I253" s="54"/>
    </row>
    <row r="254" spans="1:9" ht="94.5">
      <c r="A254" s="14" t="s">
        <v>479</v>
      </c>
      <c r="B254" s="12" t="s">
        <v>538</v>
      </c>
      <c r="C254" s="12" t="s">
        <v>225</v>
      </c>
      <c r="D254" s="48">
        <v>59991.53</v>
      </c>
      <c r="E254" s="13">
        <v>59991.53</v>
      </c>
      <c r="F254" s="13">
        <v>32042.06</v>
      </c>
      <c r="G254" s="52">
        <f t="shared" si="53"/>
        <v>53.410973182380914</v>
      </c>
      <c r="H254" s="10">
        <f t="shared" si="57"/>
        <v>53.410973182380914</v>
      </c>
      <c r="I254" s="54"/>
    </row>
    <row r="255" spans="1:9" ht="64.5" customHeight="1">
      <c r="A255" s="36" t="s">
        <v>545</v>
      </c>
      <c r="B255" s="41" t="s">
        <v>541</v>
      </c>
      <c r="C255" s="8" t="s">
        <v>225</v>
      </c>
      <c r="D255" s="47">
        <f>D256</f>
        <v>0</v>
      </c>
      <c r="E255" s="47">
        <f t="shared" ref="E255:F257" si="62">E256</f>
        <v>2180906.94</v>
      </c>
      <c r="F255" s="47">
        <f t="shared" si="62"/>
        <v>2180906.94</v>
      </c>
      <c r="G255" s="52" t="e">
        <f t="shared" si="53"/>
        <v>#DIV/0!</v>
      </c>
      <c r="H255" s="10">
        <f t="shared" si="57"/>
        <v>100</v>
      </c>
      <c r="I255" s="54"/>
    </row>
    <row r="256" spans="1:9" ht="78.75">
      <c r="A256" s="36" t="s">
        <v>546</v>
      </c>
      <c r="B256" s="8" t="s">
        <v>542</v>
      </c>
      <c r="C256" s="8" t="s">
        <v>225</v>
      </c>
      <c r="D256" s="47">
        <f>D257</f>
        <v>0</v>
      </c>
      <c r="E256" s="47">
        <f t="shared" si="62"/>
        <v>2180906.94</v>
      </c>
      <c r="F256" s="47">
        <f t="shared" si="62"/>
        <v>2180906.94</v>
      </c>
      <c r="G256" s="52" t="e">
        <f t="shared" si="53"/>
        <v>#DIV/0!</v>
      </c>
      <c r="H256" s="10">
        <f t="shared" si="57"/>
        <v>100</v>
      </c>
      <c r="I256" s="54"/>
    </row>
    <row r="257" spans="1:9" ht="47.25">
      <c r="A257" s="11" t="s">
        <v>176</v>
      </c>
      <c r="B257" s="12" t="s">
        <v>543</v>
      </c>
      <c r="C257" s="12" t="s">
        <v>225</v>
      </c>
      <c r="D257" s="48">
        <f>D258</f>
        <v>0</v>
      </c>
      <c r="E257" s="48">
        <f t="shared" si="62"/>
        <v>2180906.94</v>
      </c>
      <c r="F257" s="48">
        <f t="shared" si="62"/>
        <v>2180906.94</v>
      </c>
      <c r="G257" s="52" t="e">
        <f t="shared" si="53"/>
        <v>#DIV/0!</v>
      </c>
      <c r="H257" s="10">
        <f t="shared" si="57"/>
        <v>100</v>
      </c>
      <c r="I257" s="54"/>
    </row>
    <row r="258" spans="1:9" ht="36" customHeight="1">
      <c r="A258" s="11" t="s">
        <v>547</v>
      </c>
      <c r="B258" s="12" t="s">
        <v>544</v>
      </c>
      <c r="C258" s="12" t="s">
        <v>225</v>
      </c>
      <c r="D258" s="48">
        <v>0</v>
      </c>
      <c r="E258" s="13">
        <v>2180906.94</v>
      </c>
      <c r="F258" s="13">
        <v>2180906.94</v>
      </c>
      <c r="G258" s="52" t="e">
        <f t="shared" si="53"/>
        <v>#DIV/0!</v>
      </c>
      <c r="H258" s="10">
        <f t="shared" si="57"/>
        <v>100</v>
      </c>
      <c r="I258" s="54"/>
    </row>
    <row r="259" spans="1:9" ht="109.5" customHeight="1">
      <c r="A259" s="36" t="s">
        <v>488</v>
      </c>
      <c r="B259" s="41" t="s">
        <v>484</v>
      </c>
      <c r="C259" s="8" t="s">
        <v>225</v>
      </c>
      <c r="D259" s="47">
        <f>D260</f>
        <v>51000</v>
      </c>
      <c r="E259" s="47">
        <f t="shared" ref="E259:F261" si="63">E260</f>
        <v>13520.26</v>
      </c>
      <c r="F259" s="47">
        <f t="shared" si="63"/>
        <v>13520.26</v>
      </c>
      <c r="G259" s="52">
        <f t="shared" si="53"/>
        <v>26.510313725490199</v>
      </c>
      <c r="H259" s="10">
        <f t="shared" si="57"/>
        <v>100</v>
      </c>
      <c r="I259" s="54"/>
    </row>
    <row r="260" spans="1:9" ht="110.25">
      <c r="A260" s="36" t="s">
        <v>489</v>
      </c>
      <c r="B260" s="8" t="s">
        <v>485</v>
      </c>
      <c r="C260" s="8" t="s">
        <v>225</v>
      </c>
      <c r="D260" s="47">
        <f>D261</f>
        <v>51000</v>
      </c>
      <c r="E260" s="47">
        <f t="shared" si="63"/>
        <v>13520.26</v>
      </c>
      <c r="F260" s="47">
        <f t="shared" si="63"/>
        <v>13520.26</v>
      </c>
      <c r="G260" s="52">
        <f t="shared" si="53"/>
        <v>26.510313725490199</v>
      </c>
      <c r="H260" s="10">
        <f t="shared" si="57"/>
        <v>100</v>
      </c>
      <c r="I260" s="54"/>
    </row>
    <row r="261" spans="1:9" ht="126">
      <c r="A261" s="11" t="s">
        <v>490</v>
      </c>
      <c r="B261" s="12" t="s">
        <v>486</v>
      </c>
      <c r="C261" s="12" t="s">
        <v>225</v>
      </c>
      <c r="D261" s="48">
        <f>D262</f>
        <v>51000</v>
      </c>
      <c r="E261" s="48">
        <f t="shared" si="63"/>
        <v>13520.26</v>
      </c>
      <c r="F261" s="48">
        <f t="shared" si="63"/>
        <v>13520.26</v>
      </c>
      <c r="G261" s="52">
        <f t="shared" si="53"/>
        <v>26.510313725490199</v>
      </c>
      <c r="H261" s="10">
        <f t="shared" si="57"/>
        <v>100</v>
      </c>
      <c r="I261" s="54"/>
    </row>
    <row r="262" spans="1:9" ht="85.5" customHeight="1">
      <c r="A262" s="11" t="s">
        <v>491</v>
      </c>
      <c r="B262" s="12" t="s">
        <v>487</v>
      </c>
      <c r="C262" s="12" t="s">
        <v>225</v>
      </c>
      <c r="D262" s="48">
        <v>51000</v>
      </c>
      <c r="E262" s="13">
        <v>13520.26</v>
      </c>
      <c r="F262" s="13">
        <v>13520.26</v>
      </c>
      <c r="G262" s="52">
        <f t="shared" si="53"/>
        <v>26.510313725490199</v>
      </c>
      <c r="H262" s="10">
        <f t="shared" si="57"/>
        <v>100</v>
      </c>
      <c r="I262" s="54"/>
    </row>
    <row r="263" spans="1:9">
      <c r="A263" s="7" t="s">
        <v>286</v>
      </c>
      <c r="B263" s="8" t="s">
        <v>287</v>
      </c>
      <c r="C263" s="8" t="s">
        <v>225</v>
      </c>
      <c r="D263" s="47">
        <f>D5+D9+D65+D103+D111+D120+D127+D147+D155+D159+D163+D167+D173+D188+D192+D196+D221+D225+D235+D240+D259</f>
        <v>839676026.54999995</v>
      </c>
      <c r="E263" s="47">
        <f>E5+E9+E65+E103+E111+E120+E127+E147+E155+E159+E163+E167+E173+E188+E192+E196+E221+E225+E235+E240+E259+E229+E255</f>
        <v>1169429230.1400001</v>
      </c>
      <c r="F263" s="47">
        <f>F5+F9+F65+F103+F111+F120+F127+F147+F155+F159+F163+F167+F173+F188+F192+F196+F221+F225+F235+F240+F259+F229+F255</f>
        <v>1022682712.96</v>
      </c>
      <c r="G263" s="52">
        <f t="shared" si="53"/>
        <v>121.79491620856733</v>
      </c>
      <c r="H263" s="10">
        <f t="shared" si="57"/>
        <v>87.451440976686371</v>
      </c>
      <c r="I263" s="54"/>
    </row>
    <row r="264" spans="1:9" ht="31.5">
      <c r="A264" s="7" t="s">
        <v>33</v>
      </c>
      <c r="B264" s="8" t="s">
        <v>46</v>
      </c>
      <c r="C264" s="8" t="s">
        <v>225</v>
      </c>
      <c r="D264" s="47">
        <f>D265</f>
        <v>104880696.16</v>
      </c>
      <c r="E264" s="47">
        <f t="shared" ref="E264:F265" si="64">E265</f>
        <v>146075630.97999999</v>
      </c>
      <c r="F264" s="47">
        <f t="shared" si="64"/>
        <v>142574773.29999998</v>
      </c>
      <c r="G264" s="52">
        <f t="shared" si="53"/>
        <v>135.93995703698997</v>
      </c>
      <c r="H264" s="10">
        <f t="shared" si="57"/>
        <v>97.603393764919403</v>
      </c>
      <c r="I264" s="54"/>
    </row>
    <row r="265" spans="1:9" ht="31.5">
      <c r="A265" s="7" t="s">
        <v>34</v>
      </c>
      <c r="B265" s="8" t="s">
        <v>47</v>
      </c>
      <c r="C265" s="8" t="s">
        <v>225</v>
      </c>
      <c r="D265" s="47">
        <f>D266</f>
        <v>104880696.16</v>
      </c>
      <c r="E265" s="47">
        <f t="shared" si="64"/>
        <v>146075630.97999999</v>
      </c>
      <c r="F265" s="47">
        <f t="shared" si="64"/>
        <v>142574773.29999998</v>
      </c>
      <c r="G265" s="52">
        <f t="shared" si="53"/>
        <v>135.93995703698997</v>
      </c>
      <c r="H265" s="10">
        <f t="shared" si="57"/>
        <v>97.603393764919403</v>
      </c>
      <c r="I265" s="54"/>
    </row>
    <row r="266" spans="1:9">
      <c r="A266" s="36" t="s">
        <v>58</v>
      </c>
      <c r="B266" s="42" t="s">
        <v>59</v>
      </c>
      <c r="C266" s="8" t="s">
        <v>225</v>
      </c>
      <c r="D266" s="47">
        <f>SUM(D267:D290)</f>
        <v>104880696.16</v>
      </c>
      <c r="E266" s="47">
        <f>SUM(E267:E290)+E291</f>
        <v>146075630.97999999</v>
      </c>
      <c r="F266" s="47">
        <f>SUM(F267:F290)+F291</f>
        <v>142574773.29999998</v>
      </c>
      <c r="G266" s="52">
        <f t="shared" si="53"/>
        <v>135.93995703698997</v>
      </c>
      <c r="H266" s="10">
        <f t="shared" si="57"/>
        <v>97.603393764919403</v>
      </c>
      <c r="I266" s="54"/>
    </row>
    <row r="267" spans="1:9">
      <c r="A267" s="14" t="s">
        <v>35</v>
      </c>
      <c r="B267" s="12" t="s">
        <v>51</v>
      </c>
      <c r="C267" s="12" t="s">
        <v>225</v>
      </c>
      <c r="D267" s="48">
        <v>2204575</v>
      </c>
      <c r="E267" s="13">
        <v>2204575</v>
      </c>
      <c r="F267" s="13">
        <v>959494.28</v>
      </c>
      <c r="G267" s="52">
        <f t="shared" si="53"/>
        <v>43.522868580111812</v>
      </c>
      <c r="H267" s="10">
        <f t="shared" si="57"/>
        <v>43.522868580111812</v>
      </c>
      <c r="I267" s="54"/>
    </row>
    <row r="268" spans="1:9" ht="47.25">
      <c r="A268" s="43" t="s">
        <v>36</v>
      </c>
      <c r="B268" s="12" t="s">
        <v>48</v>
      </c>
      <c r="C268" s="12" t="s">
        <v>225</v>
      </c>
      <c r="D268" s="48">
        <v>60364505</v>
      </c>
      <c r="E268" s="13">
        <v>63041054</v>
      </c>
      <c r="F268" s="13">
        <f>8135905.04+5479557.41+49228927.12</f>
        <v>62844389.569999993</v>
      </c>
      <c r="G268" s="52">
        <f t="shared" si="53"/>
        <v>104.10818339353565</v>
      </c>
      <c r="H268" s="10">
        <f t="shared" si="57"/>
        <v>99.688037528687246</v>
      </c>
      <c r="I268" s="54"/>
    </row>
    <row r="269" spans="1:9" ht="31.5">
      <c r="A269" s="14" t="s">
        <v>37</v>
      </c>
      <c r="B269" s="12" t="s">
        <v>50</v>
      </c>
      <c r="C269" s="12" t="s">
        <v>225</v>
      </c>
      <c r="D269" s="48">
        <v>2148300</v>
      </c>
      <c r="E269" s="13">
        <v>2549339.9300000002</v>
      </c>
      <c r="F269" s="13">
        <v>2549339.9300000002</v>
      </c>
      <c r="G269" s="52">
        <f t="shared" si="53"/>
        <v>118.66778057068382</v>
      </c>
      <c r="H269" s="10">
        <f t="shared" si="57"/>
        <v>100</v>
      </c>
      <c r="I269" s="54"/>
    </row>
    <row r="270" spans="1:9" ht="31.5">
      <c r="A270" s="14" t="s">
        <v>38</v>
      </c>
      <c r="B270" s="12" t="s">
        <v>52</v>
      </c>
      <c r="C270" s="12" t="s">
        <v>225</v>
      </c>
      <c r="D270" s="48">
        <v>200000</v>
      </c>
      <c r="E270" s="13">
        <v>260000</v>
      </c>
      <c r="F270" s="13">
        <v>258100</v>
      </c>
      <c r="G270" s="52">
        <f t="shared" si="53"/>
        <v>129.05000000000001</v>
      </c>
      <c r="H270" s="10">
        <f t="shared" si="57"/>
        <v>99.269230769230759</v>
      </c>
      <c r="I270" s="54"/>
    </row>
    <row r="271" spans="1:9" ht="31.5">
      <c r="A271" s="14" t="s">
        <v>316</v>
      </c>
      <c r="B271" s="12" t="s">
        <v>317</v>
      </c>
      <c r="C271" s="12" t="s">
        <v>225</v>
      </c>
      <c r="D271" s="48">
        <v>100000</v>
      </c>
      <c r="E271" s="24">
        <v>380000</v>
      </c>
      <c r="F271" s="24">
        <v>0</v>
      </c>
      <c r="G271" s="52">
        <f t="shared" ref="G271:G294" si="65">F271/D271*100</f>
        <v>0</v>
      </c>
      <c r="H271" s="10">
        <f t="shared" si="57"/>
        <v>0</v>
      </c>
      <c r="I271" s="54"/>
    </row>
    <row r="272" spans="1:9" ht="30.75" customHeight="1">
      <c r="A272" s="25" t="s">
        <v>371</v>
      </c>
      <c r="B272" s="19" t="s">
        <v>372</v>
      </c>
      <c r="C272" s="12" t="s">
        <v>225</v>
      </c>
      <c r="D272" s="48">
        <v>0</v>
      </c>
      <c r="E272" s="13">
        <v>5070275.8899999997</v>
      </c>
      <c r="F272" s="13">
        <v>5070275.8899999997</v>
      </c>
      <c r="G272" s="52" t="e">
        <f t="shared" si="65"/>
        <v>#DIV/0!</v>
      </c>
      <c r="H272" s="10">
        <f t="shared" si="57"/>
        <v>100</v>
      </c>
      <c r="I272" s="54"/>
    </row>
    <row r="273" spans="1:9" ht="34.5" customHeight="1">
      <c r="A273" s="14" t="s">
        <v>39</v>
      </c>
      <c r="B273" s="12" t="s">
        <v>56</v>
      </c>
      <c r="C273" s="12" t="s">
        <v>225</v>
      </c>
      <c r="D273" s="48">
        <v>1707780</v>
      </c>
      <c r="E273" s="13">
        <v>0</v>
      </c>
      <c r="F273" s="13">
        <v>0</v>
      </c>
      <c r="G273" s="52">
        <f t="shared" si="65"/>
        <v>0</v>
      </c>
      <c r="H273" s="10" t="e">
        <f t="shared" si="57"/>
        <v>#DIV/0!</v>
      </c>
      <c r="I273" s="54"/>
    </row>
    <row r="274" spans="1:9" ht="47.25">
      <c r="A274" s="14" t="s">
        <v>294</v>
      </c>
      <c r="B274" s="12" t="s">
        <v>295</v>
      </c>
      <c r="C274" s="12" t="s">
        <v>225</v>
      </c>
      <c r="D274" s="48">
        <v>30736</v>
      </c>
      <c r="E274" s="13">
        <v>30048</v>
      </c>
      <c r="F274" s="13">
        <v>26528</v>
      </c>
      <c r="G274" s="52">
        <f t="shared" si="65"/>
        <v>86.30921395106715</v>
      </c>
      <c r="H274" s="10">
        <f t="shared" si="57"/>
        <v>88.285410010649628</v>
      </c>
      <c r="I274" s="54"/>
    </row>
    <row r="275" spans="1:9" ht="63">
      <c r="A275" s="14" t="s">
        <v>548</v>
      </c>
      <c r="B275" s="12" t="s">
        <v>549</v>
      </c>
      <c r="C275" s="12" t="s">
        <v>225</v>
      </c>
      <c r="D275" s="48">
        <v>0</v>
      </c>
      <c r="E275" s="13">
        <v>921209</v>
      </c>
      <c r="F275" s="13">
        <v>518518.8</v>
      </c>
      <c r="G275" s="52" t="e">
        <f t="shared" si="65"/>
        <v>#DIV/0!</v>
      </c>
      <c r="H275" s="10">
        <f t="shared" si="57"/>
        <v>56.28677097162533</v>
      </c>
      <c r="I275" s="54"/>
    </row>
    <row r="276" spans="1:9" ht="47.25">
      <c r="A276" s="14" t="s">
        <v>561</v>
      </c>
      <c r="B276" s="12" t="s">
        <v>560</v>
      </c>
      <c r="C276" s="12" t="s">
        <v>225</v>
      </c>
      <c r="D276" s="48">
        <v>0</v>
      </c>
      <c r="E276" s="13">
        <v>0</v>
      </c>
      <c r="F276" s="13">
        <v>124992</v>
      </c>
      <c r="G276" s="52" t="e">
        <f t="shared" ref="G276" si="66">F276/D276*100</f>
        <v>#DIV/0!</v>
      </c>
      <c r="H276" s="10" t="e">
        <f t="shared" ref="H276" si="67">F276/E276*100</f>
        <v>#DIV/0!</v>
      </c>
      <c r="I276" s="54"/>
    </row>
    <row r="277" spans="1:9" ht="31.5">
      <c r="A277" s="14" t="s">
        <v>281</v>
      </c>
      <c r="B277" s="12" t="s">
        <v>115</v>
      </c>
      <c r="C277" s="12" t="s">
        <v>225</v>
      </c>
      <c r="D277" s="48">
        <v>2082740</v>
      </c>
      <c r="E277" s="13">
        <v>2214080</v>
      </c>
      <c r="F277" s="13">
        <v>2214080</v>
      </c>
      <c r="G277" s="52">
        <f t="shared" si="65"/>
        <v>106.30611598183162</v>
      </c>
      <c r="H277" s="10">
        <f t="shared" si="57"/>
        <v>100</v>
      </c>
      <c r="I277" s="54"/>
    </row>
    <row r="278" spans="1:9" ht="47.25">
      <c r="A278" s="14" t="s">
        <v>550</v>
      </c>
      <c r="B278" s="12" t="s">
        <v>551</v>
      </c>
      <c r="C278" s="12" t="s">
        <v>225</v>
      </c>
      <c r="D278" s="48">
        <v>0</v>
      </c>
      <c r="E278" s="13">
        <v>317471</v>
      </c>
      <c r="F278" s="13">
        <v>144546.93</v>
      </c>
      <c r="G278" s="52" t="e">
        <f t="shared" si="65"/>
        <v>#DIV/0!</v>
      </c>
      <c r="H278" s="10">
        <f t="shared" si="57"/>
        <v>45.530750840234226</v>
      </c>
      <c r="I278" s="54"/>
    </row>
    <row r="279" spans="1:9" ht="33.75" customHeight="1">
      <c r="A279" s="14" t="s">
        <v>350</v>
      </c>
      <c r="B279" s="12" t="s">
        <v>351</v>
      </c>
      <c r="C279" s="12" t="s">
        <v>225</v>
      </c>
      <c r="D279" s="48">
        <v>0</v>
      </c>
      <c r="E279" s="24">
        <v>732000</v>
      </c>
      <c r="F279" s="24">
        <v>732000</v>
      </c>
      <c r="G279" s="52" t="e">
        <f t="shared" si="65"/>
        <v>#DIV/0!</v>
      </c>
      <c r="H279" s="10">
        <f t="shared" si="57"/>
        <v>100</v>
      </c>
      <c r="I279" s="54"/>
    </row>
    <row r="280" spans="1:9" ht="47.25">
      <c r="A280" s="14" t="s">
        <v>40</v>
      </c>
      <c r="B280" s="12" t="s">
        <v>49</v>
      </c>
      <c r="C280" s="12" t="s">
        <v>225</v>
      </c>
      <c r="D280" s="48">
        <v>5118392</v>
      </c>
      <c r="E280" s="13">
        <v>5118392</v>
      </c>
      <c r="F280" s="13">
        <v>5118392</v>
      </c>
      <c r="G280" s="52">
        <f t="shared" si="65"/>
        <v>100</v>
      </c>
      <c r="H280" s="10">
        <f t="shared" si="57"/>
        <v>100</v>
      </c>
      <c r="I280" s="54"/>
    </row>
    <row r="281" spans="1:9" ht="19.5" customHeight="1">
      <c r="A281" s="14" t="s">
        <v>430</v>
      </c>
      <c r="B281" s="12" t="s">
        <v>431</v>
      </c>
      <c r="C281" s="12" t="s">
        <v>225</v>
      </c>
      <c r="D281" s="48">
        <v>0</v>
      </c>
      <c r="E281" s="13">
        <v>980000</v>
      </c>
      <c r="F281" s="13">
        <v>980000</v>
      </c>
      <c r="G281" s="52" t="e">
        <f t="shared" si="65"/>
        <v>#DIV/0!</v>
      </c>
      <c r="H281" s="10">
        <f t="shared" si="57"/>
        <v>100</v>
      </c>
      <c r="I281" s="54"/>
    </row>
    <row r="282" spans="1:9" ht="31.5">
      <c r="A282" s="14" t="s">
        <v>284</v>
      </c>
      <c r="B282" s="12" t="s">
        <v>53</v>
      </c>
      <c r="C282" s="12" t="s">
        <v>225</v>
      </c>
      <c r="D282" s="48">
        <v>1171216</v>
      </c>
      <c r="E282" s="13">
        <v>1181384</v>
      </c>
      <c r="F282" s="13">
        <v>1181384</v>
      </c>
      <c r="G282" s="52">
        <f t="shared" si="65"/>
        <v>100.86815753883143</v>
      </c>
      <c r="H282" s="10">
        <f t="shared" si="57"/>
        <v>100</v>
      </c>
      <c r="I282" s="54"/>
    </row>
    <row r="283" spans="1:9" ht="36.75" customHeight="1">
      <c r="A283" s="14" t="s">
        <v>282</v>
      </c>
      <c r="B283" s="12" t="s">
        <v>54</v>
      </c>
      <c r="C283" s="12" t="s">
        <v>225</v>
      </c>
      <c r="D283" s="48">
        <v>759387</v>
      </c>
      <c r="E283" s="13">
        <v>765954</v>
      </c>
      <c r="F283" s="13">
        <v>765954</v>
      </c>
      <c r="G283" s="52">
        <f t="shared" si="65"/>
        <v>100.86477645785349</v>
      </c>
      <c r="H283" s="10">
        <f t="shared" si="57"/>
        <v>100</v>
      </c>
      <c r="I283" s="54"/>
    </row>
    <row r="284" spans="1:9" ht="47.25">
      <c r="A284" s="14" t="s">
        <v>492</v>
      </c>
      <c r="B284" s="12" t="s">
        <v>57</v>
      </c>
      <c r="C284" s="12" t="s">
        <v>225</v>
      </c>
      <c r="D284" s="48">
        <v>490997</v>
      </c>
      <c r="E284" s="13">
        <v>433283</v>
      </c>
      <c r="F284" s="13">
        <v>0</v>
      </c>
      <c r="G284" s="52">
        <f t="shared" si="65"/>
        <v>0</v>
      </c>
      <c r="H284" s="10">
        <f t="shared" si="57"/>
        <v>0</v>
      </c>
      <c r="I284" s="54"/>
    </row>
    <row r="285" spans="1:9" ht="63">
      <c r="A285" s="14" t="s">
        <v>552</v>
      </c>
      <c r="B285" s="12" t="s">
        <v>553</v>
      </c>
      <c r="C285" s="12" t="s">
        <v>225</v>
      </c>
      <c r="D285" s="48">
        <v>0</v>
      </c>
      <c r="E285" s="13">
        <v>28031113</v>
      </c>
      <c r="F285" s="13">
        <v>27578569.59</v>
      </c>
      <c r="G285" s="52" t="e">
        <f t="shared" si="65"/>
        <v>#DIV/0!</v>
      </c>
      <c r="H285" s="10">
        <f t="shared" si="57"/>
        <v>98.38556745855935</v>
      </c>
      <c r="I285" s="54"/>
    </row>
    <row r="286" spans="1:9" ht="47.25">
      <c r="A286" s="14" t="s">
        <v>285</v>
      </c>
      <c r="B286" s="12" t="s">
        <v>55</v>
      </c>
      <c r="C286" s="12" t="s">
        <v>225</v>
      </c>
      <c r="D286" s="48">
        <v>768474</v>
      </c>
      <c r="E286" s="13">
        <v>774981</v>
      </c>
      <c r="F286" s="13">
        <v>440960.15</v>
      </c>
      <c r="G286" s="52">
        <f t="shared" si="65"/>
        <v>57.381271194601247</v>
      </c>
      <c r="H286" s="10">
        <f t="shared" si="57"/>
        <v>56.899478825932512</v>
      </c>
      <c r="I286" s="54"/>
    </row>
    <row r="287" spans="1:9" ht="63">
      <c r="A287" s="14" t="s">
        <v>279</v>
      </c>
      <c r="B287" s="12" t="s">
        <v>280</v>
      </c>
      <c r="C287" s="12" t="s">
        <v>225</v>
      </c>
      <c r="D287" s="48">
        <v>25024000</v>
      </c>
      <c r="E287" s="24">
        <v>25023150</v>
      </c>
      <c r="F287" s="24">
        <v>25023150</v>
      </c>
      <c r="G287" s="52">
        <f t="shared" si="65"/>
        <v>99.996603260869563</v>
      </c>
      <c r="H287" s="10">
        <f t="shared" si="57"/>
        <v>100</v>
      </c>
      <c r="I287" s="54"/>
    </row>
    <row r="288" spans="1:9" ht="63">
      <c r="A288" s="14" t="s">
        <v>283</v>
      </c>
      <c r="B288" s="12" t="s">
        <v>116</v>
      </c>
      <c r="C288" s="12" t="s">
        <v>225</v>
      </c>
      <c r="D288" s="48">
        <v>238.16</v>
      </c>
      <c r="E288" s="13">
        <v>238.16</v>
      </c>
      <c r="F288" s="13">
        <v>238.16</v>
      </c>
      <c r="G288" s="52">
        <f t="shared" si="65"/>
        <v>100</v>
      </c>
      <c r="H288" s="10">
        <f t="shared" si="57"/>
        <v>100</v>
      </c>
      <c r="I288" s="54"/>
    </row>
    <row r="289" spans="1:9" ht="82.5" customHeight="1">
      <c r="A289" s="17" t="s">
        <v>334</v>
      </c>
      <c r="B289" s="12" t="s">
        <v>335</v>
      </c>
      <c r="C289" s="12" t="s">
        <v>225</v>
      </c>
      <c r="D289" s="48">
        <v>3223</v>
      </c>
      <c r="E289" s="13">
        <v>3223</v>
      </c>
      <c r="F289" s="13">
        <v>0</v>
      </c>
      <c r="G289" s="52">
        <f t="shared" si="65"/>
        <v>0</v>
      </c>
      <c r="H289" s="10">
        <f t="shared" si="57"/>
        <v>0</v>
      </c>
      <c r="I289" s="54"/>
    </row>
    <row r="290" spans="1:9" ht="51.75" customHeight="1">
      <c r="A290" s="17" t="s">
        <v>493</v>
      </c>
      <c r="B290" s="12" t="s">
        <v>494</v>
      </c>
      <c r="C290" s="12" t="s">
        <v>225</v>
      </c>
      <c r="D290" s="48">
        <v>2706133</v>
      </c>
      <c r="E290" s="13">
        <v>2728978</v>
      </c>
      <c r="F290" s="13">
        <v>2728978</v>
      </c>
      <c r="G290" s="52">
        <f t="shared" si="65"/>
        <v>100.84419354111569</v>
      </c>
      <c r="H290" s="10">
        <f t="shared" si="57"/>
        <v>100</v>
      </c>
      <c r="I290" s="54"/>
    </row>
    <row r="291" spans="1:9" ht="61.5" customHeight="1">
      <c r="A291" s="17" t="s">
        <v>554</v>
      </c>
      <c r="B291" s="12" t="s">
        <v>555</v>
      </c>
      <c r="C291" s="12" t="s">
        <v>225</v>
      </c>
      <c r="D291" s="48">
        <v>0</v>
      </c>
      <c r="E291" s="13">
        <f>E292+E293</f>
        <v>3314882</v>
      </c>
      <c r="F291" s="13">
        <f>F292+F293</f>
        <v>3314882</v>
      </c>
      <c r="G291" s="52" t="e">
        <f t="shared" si="65"/>
        <v>#DIV/0!</v>
      </c>
      <c r="H291" s="10">
        <f t="shared" si="57"/>
        <v>100</v>
      </c>
      <c r="I291" s="54"/>
    </row>
    <row r="292" spans="1:9" ht="69" customHeight="1">
      <c r="A292" s="17" t="s">
        <v>556</v>
      </c>
      <c r="B292" s="12" t="s">
        <v>557</v>
      </c>
      <c r="C292" s="12" t="s">
        <v>225</v>
      </c>
      <c r="D292" s="48">
        <v>0</v>
      </c>
      <c r="E292" s="13">
        <v>243120</v>
      </c>
      <c r="F292" s="13">
        <v>243120</v>
      </c>
      <c r="G292" s="52" t="e">
        <f t="shared" si="65"/>
        <v>#DIV/0!</v>
      </c>
      <c r="H292" s="10">
        <f t="shared" si="57"/>
        <v>100</v>
      </c>
      <c r="I292" s="54"/>
    </row>
    <row r="293" spans="1:9" ht="65.25" customHeight="1">
      <c r="A293" s="17" t="s">
        <v>558</v>
      </c>
      <c r="B293" s="12" t="s">
        <v>559</v>
      </c>
      <c r="C293" s="12" t="s">
        <v>225</v>
      </c>
      <c r="D293" s="48">
        <v>0</v>
      </c>
      <c r="E293" s="13">
        <v>3071762</v>
      </c>
      <c r="F293" s="13">
        <v>3071762</v>
      </c>
      <c r="G293" s="52" t="e">
        <f t="shared" si="65"/>
        <v>#DIV/0!</v>
      </c>
      <c r="H293" s="10">
        <f t="shared" si="57"/>
        <v>100</v>
      </c>
      <c r="I293" s="54"/>
    </row>
    <row r="294" spans="1:9">
      <c r="A294" s="61" t="s">
        <v>41</v>
      </c>
      <c r="B294" s="61"/>
      <c r="C294" s="62"/>
      <c r="D294" s="44">
        <f>D263+D264</f>
        <v>944556722.70999992</v>
      </c>
      <c r="E294" s="44">
        <f>E263+E264</f>
        <v>1315504861.1200001</v>
      </c>
      <c r="F294" s="44">
        <f>F263+F264</f>
        <v>1165257486.26</v>
      </c>
      <c r="G294" s="52">
        <f t="shared" si="65"/>
        <v>123.36553837834047</v>
      </c>
      <c r="H294" s="10">
        <f t="shared" si="57"/>
        <v>88.57872902635404</v>
      </c>
      <c r="I294" s="54"/>
    </row>
    <row r="297" spans="1:9">
      <c r="E297" s="2"/>
    </row>
    <row r="298" spans="1:9">
      <c r="B298" s="2"/>
    </row>
  </sheetData>
  <autoFilter ref="A4:I4"/>
  <mergeCells count="3">
    <mergeCell ref="A2:E2"/>
    <mergeCell ref="A294:C294"/>
    <mergeCell ref="A1:I1"/>
  </mergeCells>
  <phoneticPr fontId="0" type="noConversion"/>
  <pageMargins left="0.78740157480314965" right="0.39370078740157483" top="0.39370078740157483" bottom="0.39370078740157483" header="0.51181102362204722" footer="0.51181102362204722"/>
  <pageSetup paperSize="9" scale="72"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codeName="Лист2"/>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Лист3"/>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2020-04-09T08:23:26Z</cp:lastPrinted>
  <dcterms:created xsi:type="dcterms:W3CDTF">2014-10-28T05:18:55Z</dcterms:created>
  <dcterms:modified xsi:type="dcterms:W3CDTF">2021-03-24T04:22:18Z</dcterms:modified>
</cp:coreProperties>
</file>