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48" windowWidth="9720" windowHeight="11952"/>
  </bookViews>
  <sheets>
    <sheet name="Лист1" sheetId="1" r:id="rId1"/>
  </sheets>
  <definedNames>
    <definedName name="_xlnm._FilterDatabase" localSheetId="0" hidden="1">Лист1!$A$5:$N$5</definedName>
    <definedName name="_xlnm.Print_Area" localSheetId="0">Лист1!$A$1:$K$32</definedName>
  </definedNames>
  <calcPr calcId="145621"/>
</workbook>
</file>

<file path=xl/calcChain.xml><?xml version="1.0" encoding="utf-8"?>
<calcChain xmlns="http://schemas.openxmlformats.org/spreadsheetml/2006/main">
  <c r="D22" i="1" l="1"/>
  <c r="K19" i="1"/>
  <c r="J19" i="1"/>
  <c r="D19" i="1"/>
  <c r="E19" i="1"/>
  <c r="C19" i="1"/>
  <c r="H22" i="1" l="1"/>
  <c r="H31" i="1"/>
  <c r="G31" i="1"/>
  <c r="F31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G22" i="1"/>
  <c r="F22" i="1"/>
  <c r="I20" i="1"/>
  <c r="H20" i="1"/>
  <c r="G20" i="1"/>
  <c r="F20" i="1"/>
  <c r="I18" i="1"/>
  <c r="H18" i="1"/>
  <c r="G18" i="1"/>
  <c r="F18" i="1"/>
  <c r="I17" i="1"/>
  <c r="H17" i="1"/>
  <c r="G17" i="1"/>
  <c r="F17" i="1"/>
  <c r="I15" i="1"/>
  <c r="H15" i="1"/>
  <c r="G15" i="1"/>
  <c r="F15" i="1"/>
  <c r="I14" i="1"/>
  <c r="H14" i="1"/>
  <c r="G14" i="1"/>
  <c r="F14" i="1"/>
  <c r="H13" i="1"/>
  <c r="G13" i="1"/>
  <c r="F13" i="1"/>
  <c r="H12" i="1"/>
  <c r="F12" i="1"/>
  <c r="I10" i="1"/>
  <c r="H10" i="1"/>
  <c r="G10" i="1"/>
  <c r="F10" i="1"/>
  <c r="I8" i="1"/>
  <c r="H8" i="1"/>
  <c r="G8" i="1"/>
  <c r="F8" i="1"/>
  <c r="D24" i="1"/>
  <c r="E24" i="1"/>
  <c r="E23" i="1" s="1"/>
  <c r="J24" i="1"/>
  <c r="J23" i="1" s="1"/>
  <c r="K24" i="1"/>
  <c r="K23" i="1" s="1"/>
  <c r="D16" i="1"/>
  <c r="E16" i="1"/>
  <c r="J16" i="1"/>
  <c r="K16" i="1"/>
  <c r="D11" i="1"/>
  <c r="E11" i="1"/>
  <c r="J11" i="1"/>
  <c r="K11" i="1"/>
  <c r="D9" i="1"/>
  <c r="D7" i="1"/>
  <c r="E7" i="1"/>
  <c r="J7" i="1"/>
  <c r="K7" i="1"/>
  <c r="C24" i="1"/>
  <c r="C23" i="1" s="1"/>
  <c r="C9" i="1"/>
  <c r="C16" i="1"/>
  <c r="C11" i="1"/>
  <c r="J6" i="1" l="1"/>
  <c r="J32" i="1" s="1"/>
  <c r="I24" i="1"/>
  <c r="H7" i="1"/>
  <c r="I22" i="1"/>
  <c r="D6" i="1"/>
  <c r="D23" i="1"/>
  <c r="I23" i="1" s="1"/>
  <c r="F23" i="1"/>
  <c r="G19" i="1"/>
  <c r="I19" i="1"/>
  <c r="H19" i="1"/>
  <c r="F16" i="1"/>
  <c r="I16" i="1"/>
  <c r="H16" i="1"/>
  <c r="H11" i="1"/>
  <c r="I11" i="1"/>
  <c r="F11" i="1"/>
  <c r="G11" i="1"/>
  <c r="G9" i="1"/>
  <c r="H9" i="1"/>
  <c r="I9" i="1"/>
  <c r="F9" i="1"/>
  <c r="I7" i="1"/>
  <c r="G16" i="1"/>
  <c r="G23" i="1"/>
  <c r="G24" i="1"/>
  <c r="K6" i="1"/>
  <c r="K32" i="1" s="1"/>
  <c r="H24" i="1"/>
  <c r="E6" i="1"/>
  <c r="E32" i="1" s="1"/>
  <c r="F19" i="1"/>
  <c r="F24" i="1"/>
  <c r="C7" i="1"/>
  <c r="C6" i="1" s="1"/>
  <c r="C32" i="1" s="1"/>
  <c r="F7" i="1" l="1"/>
  <c r="G7" i="1"/>
  <c r="H23" i="1"/>
  <c r="D32" i="1"/>
  <c r="H32" i="1" s="1"/>
  <c r="F32" i="1"/>
  <c r="G32" i="1"/>
  <c r="F6" i="1"/>
  <c r="G6" i="1"/>
  <c r="H6" i="1"/>
  <c r="I6" i="1"/>
  <c r="I32" i="1" l="1"/>
</calcChain>
</file>

<file path=xl/sharedStrings.xml><?xml version="1.0" encoding="utf-8"?>
<sst xmlns="http://schemas.openxmlformats.org/spreadsheetml/2006/main" count="70" uniqueCount="65">
  <si>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</si>
  <si>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</si>
  <si>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</si>
  <si>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</si>
  <si>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</si>
  <si>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</si>
  <si>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</si>
  <si>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</si>
  <si>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</si>
  <si>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</si>
  <si>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</si>
  <si>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</si>
  <si>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</si>
  <si>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</si>
  <si>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</si>
  <si>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</si>
  <si>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</si>
  <si>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</si>
  <si>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</si>
  <si>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</si>
  <si>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</si>
  <si>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</si>
  <si>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</si>
  <si>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</si>
  <si>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</si>
  <si>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</si>
  <si>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</si>
  <si>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</si>
  <si>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(тыс. рублей)</t>
  </si>
  <si>
    <t>1 05 02000 00 0000 110</t>
  </si>
  <si>
    <t>Единый налог на вмененный доход для отдельных видов деятельности</t>
  </si>
  <si>
    <t>1 05 03000 00 0000 110</t>
  </si>
  <si>
    <t>1 05 04000 00 0000 110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</si>
  <si>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</si>
  <si>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</si>
  <si>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имущество физических лиц</t>
  </si>
  <si>
    <t>Земельный налог</t>
  </si>
  <si>
    <t>1 06 01000 00 0000 110</t>
  </si>
  <si>
    <t>1 06 06000 00 0000 110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</si>
  <si>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</si>
  <si>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</si>
  <si>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</si>
  <si>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1 08 03000 00 0000 110</t>
  </si>
  <si>
    <t>Прочие безвозмездные поступления в бюджеты муниципальных районов</t>
  </si>
  <si>
    <t>2 02 10000 00 0000 150</t>
  </si>
  <si>
    <t>2 02 20000 00 0000 150</t>
  </si>
  <si>
    <t>2 02 30000 00 0000 150</t>
  </si>
  <si>
    <t>2 02 40000 00 0000 150</t>
  </si>
  <si>
    <t>2 07 05000 00 0000 150</t>
  </si>
  <si>
    <t>2 19 0000000 0000 150</t>
  </si>
  <si>
    <t>руб.</t>
  </si>
  <si>
    <t>%</t>
  </si>
  <si>
    <t>-</t>
  </si>
  <si>
    <t>Прогноз на 2024 год</t>
  </si>
  <si>
    <t>Прогноз на 2025 год</t>
  </si>
  <si>
    <t>ЗАДОЛЖЕННОСТЬ И ПЕРЕРАСЧЕТЫ ПО ОТМЕНЕННЫМ НАЛОГАМ, СБОРАМ И ИНЫМ ОБЯЗАТЕЛЬНЫМ ПЛАТЕЖАМ</t>
  </si>
  <si>
    <t>1 09 00000 00 0000 000</t>
  </si>
  <si>
    <t>Аналитические данные о доходах бюджета Партизанского муниципального округа</t>
  </si>
  <si>
    <t>Отчет за 
2022 год</t>
  </si>
  <si>
    <t>Оценка
 2023 год</t>
  </si>
  <si>
    <t>Сравнение
2024 с 2022</t>
  </si>
  <si>
    <t>Сравнение
2024 с 2023</t>
  </si>
  <si>
    <t>Прогноз на 2026 год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</si>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</sst>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4">
      <alignment horizontal="left" wrapText="1" indent="2"/>
    </xf>
    <xf numFmtId="49" fontId="4" fillId="0" borderId="5">
      <alignment horizontal="center"/>
    </xf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6" fillId="2" borderId="7" xfId="2" applyNumberFormat="1" applyFont="1" applyFill="1" applyBorder="1" applyProtection="1">
      <alignment horizontal="center"/>
    </xf>
    <xf numFmtId="49" fontId="5" fillId="0" borderId="7" xfId="2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justify" vertical="top" wrapText="1"/>
    </xf>
    <xf numFmtId="0" fontId="6" fillId="2" borderId="1" xfId="1" applyNumberFormat="1" applyFont="1" applyFill="1" applyBorder="1" applyAlignment="1" applyProtection="1">
      <alignment horizontal="justify" vertical="top" wrapText="1"/>
    </xf>
    <xf numFmtId="49" fontId="5" fillId="2" borderId="7" xfId="2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3" xfId="0" applyFont="1" applyBorder="1" applyAlignment="1">
      <alignment horizontal="justify" wrapText="1"/>
    </xf>
    <xf numFmtId="49" fontId="6" fillId="0" borderId="0" xfId="2" applyNumberFormat="1" applyFont="1" applyBorder="1" applyAlignment="1" applyProtection="1">
      <alignment horizontal="center" vertical="center"/>
    </xf>
    <xf numFmtId="4" fontId="3" fillId="0" borderId="8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wrapText="1"/>
    </xf>
    <xf numFmtId="0" fontId="6" fillId="0" borderId="4" xfId="1" applyNumberFormat="1" applyFont="1" applyAlignment="1" applyProtection="1">
      <alignment horizontal="justify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9" xfId="0" applyFont="1" applyBorder="1" applyAlignment="1">
      <alignment horizontal="right" wrapText="1"/>
    </xf>
    <xf numFmtId="0" fontId="0" fillId="0" borderId="9" xfId="0" applyBorder="1" applyAlignment="1">
      <alignment horizontal="right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topLeftCell="A16" zoomScaleNormal="100" zoomScaleSheetLayoutView="70" workbookViewId="0">
      <selection activeCell="H29" sqref="H29"/>
    </sheetView>
  </sheetViews>
  <sheetFormatPr defaultColWidth="9.109375" defaultRowHeight="15.6" x14ac:dyDescent="0.3"/>
  <cols>
    <col min="1" max="1" width="25.6640625" style="1" customWidth="1"/>
    <col min="2" max="2" width="42.44140625" style="1" customWidth="1"/>
    <col min="3" max="4" width="13" style="1" customWidth="1"/>
    <col min="5" max="5" width="13.33203125" style="1" customWidth="1"/>
    <col min="6" max="6" width="12.33203125" style="1" customWidth="1"/>
    <col min="7" max="7" width="9.5546875" style="1" customWidth="1"/>
    <col min="8" max="8" width="12.88671875" style="1" customWidth="1"/>
    <col min="9" max="9" width="8.6640625" style="1" customWidth="1"/>
    <col min="10" max="10" width="13" style="1" customWidth="1"/>
    <col min="11" max="11" width="12.6640625" style="1" customWidth="1"/>
    <col min="12" max="12" width="2.88671875" style="1" customWidth="1"/>
    <col min="13" max="13" width="1.88671875" style="1" customWidth="1"/>
    <col min="14" max="15" width="11.33203125" style="1" bestFit="1" customWidth="1"/>
    <col min="16" max="16" width="11.88671875" style="1" customWidth="1"/>
    <col min="17" max="17" width="14" style="1" customWidth="1"/>
    <col min="18" max="16384" width="9.109375" style="1"/>
  </cols>
  <sheetData>
    <row r="1" spans="1:17" ht="17.399999999999999" x14ac:dyDescent="0.3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1:17" x14ac:dyDescent="0.3">
      <c r="J3" s="34" t="s">
        <v>28</v>
      </c>
      <c r="K3" s="35"/>
    </row>
    <row r="4" spans="1:17" ht="33" customHeight="1" x14ac:dyDescent="0.3">
      <c r="A4" s="27" t="s">
        <v>0</v>
      </c>
      <c r="B4" s="27" t="s">
        <v>1</v>
      </c>
      <c r="C4" s="28" t="s">
        <v>58</v>
      </c>
      <c r="D4" s="27" t="s">
        <v>59</v>
      </c>
      <c r="E4" s="28" t="s">
        <v>53</v>
      </c>
      <c r="F4" s="31" t="s">
        <v>60</v>
      </c>
      <c r="G4" s="32"/>
      <c r="H4" s="31" t="s">
        <v>61</v>
      </c>
      <c r="I4" s="32"/>
      <c r="J4" s="28" t="s">
        <v>54</v>
      </c>
      <c r="K4" s="28" t="s">
        <v>62</v>
      </c>
    </row>
    <row r="5" spans="1:17" ht="30.6" customHeight="1" x14ac:dyDescent="0.3">
      <c r="A5" s="27"/>
      <c r="B5" s="27"/>
      <c r="C5" s="29"/>
      <c r="D5" s="27"/>
      <c r="E5" s="30"/>
      <c r="F5" s="19" t="s">
        <v>50</v>
      </c>
      <c r="G5" s="19" t="s">
        <v>51</v>
      </c>
      <c r="H5" s="19" t="s">
        <v>50</v>
      </c>
      <c r="I5" s="19" t="s">
        <v>51</v>
      </c>
      <c r="J5" s="30"/>
      <c r="K5" s="30"/>
    </row>
    <row r="6" spans="1:17" s="3" customFormat="1" ht="31.2" x14ac:dyDescent="0.3">
      <c r="A6" s="8" t="s">
        <v>2</v>
      </c>
      <c r="B6" s="4" t="s">
        <v>3</v>
      </c>
      <c r="C6" s="6">
        <f>C7+C9+C11+C16+C19++C21+C22</f>
        <v>593972.5</v>
      </c>
      <c r="D6" s="6">
        <f>D7+D9+D11+D16+D19+D22</f>
        <v>542971.56999999995</v>
      </c>
      <c r="E6" s="6">
        <f>E7+E9+E11+E16+E19+E22</f>
        <v>696432.84</v>
      </c>
      <c r="F6" s="6">
        <f>E6-C6</f>
        <v>102460.33999999997</v>
      </c>
      <c r="G6" s="6">
        <f>E6/C6*100</f>
        <v>117.25001409997937</v>
      </c>
      <c r="H6" s="6">
        <f>E6-D6</f>
        <v>153461.27000000002</v>
      </c>
      <c r="I6" s="6">
        <f>E6/D6*100</f>
        <v>128.26322380009694</v>
      </c>
      <c r="J6" s="6">
        <f>J7+J9+J11+J16+J19+J22</f>
        <v>747316.1</v>
      </c>
      <c r="K6" s="6">
        <f>K7+K9+K11+K16+K19+K22</f>
        <v>697672.8</v>
      </c>
    </row>
    <row r="7" spans="1:17" s="3" customFormat="1" x14ac:dyDescent="0.3">
      <c r="A7" s="8" t="s">
        <v>4</v>
      </c>
      <c r="B7" s="4" t="s">
        <v>5</v>
      </c>
      <c r="C7" s="6">
        <f>C8</f>
        <v>436170.8</v>
      </c>
      <c r="D7" s="6">
        <f t="shared" ref="D7:K7" si="0">D8</f>
        <v>417878</v>
      </c>
      <c r="E7" s="6">
        <f t="shared" si="0"/>
        <v>551105.84</v>
      </c>
      <c r="F7" s="6">
        <f t="shared" ref="F7:F32" si="1">E7-C7</f>
        <v>114935.03999999998</v>
      </c>
      <c r="G7" s="6">
        <f t="shared" ref="G7:G32" si="2">E7/C7*100</f>
        <v>126.35092491290109</v>
      </c>
      <c r="H7" s="6">
        <f t="shared" ref="H7:H32" si="3">E7-D7</f>
        <v>133227.83999999997</v>
      </c>
      <c r="I7" s="6">
        <f t="shared" ref="I7:I32" si="4">E7/D7*100</f>
        <v>131.88199426626909</v>
      </c>
      <c r="J7" s="6">
        <f t="shared" si="0"/>
        <v>606289</v>
      </c>
      <c r="K7" s="6">
        <f t="shared" si="0"/>
        <v>556196</v>
      </c>
    </row>
    <row r="8" spans="1:17" x14ac:dyDescent="0.3">
      <c r="A8" s="2" t="s">
        <v>6</v>
      </c>
      <c r="B8" s="5" t="s">
        <v>7</v>
      </c>
      <c r="C8" s="7">
        <v>436170.8</v>
      </c>
      <c r="D8" s="7">
        <v>417878</v>
      </c>
      <c r="E8" s="7">
        <v>551105.84</v>
      </c>
      <c r="F8" s="6">
        <f t="shared" si="1"/>
        <v>114935.03999999998</v>
      </c>
      <c r="G8" s="6">
        <f t="shared" si="2"/>
        <v>126.35092491290109</v>
      </c>
      <c r="H8" s="6">
        <f t="shared" si="3"/>
        <v>133227.83999999997</v>
      </c>
      <c r="I8" s="6">
        <f t="shared" si="4"/>
        <v>131.88199426626909</v>
      </c>
      <c r="J8" s="7">
        <v>606289</v>
      </c>
      <c r="K8" s="7">
        <v>556196</v>
      </c>
      <c r="N8" s="24"/>
      <c r="O8" s="24"/>
      <c r="P8" s="24"/>
      <c r="Q8" s="24"/>
    </row>
    <row r="9" spans="1:17" s="3" customFormat="1" ht="62.4" x14ac:dyDescent="0.3">
      <c r="A9" s="8" t="s">
        <v>8</v>
      </c>
      <c r="B9" s="4" t="s">
        <v>9</v>
      </c>
      <c r="C9" s="6">
        <f>C10</f>
        <v>29873.4</v>
      </c>
      <c r="D9" s="6">
        <f t="shared" ref="D9" si="5">D10</f>
        <v>25500</v>
      </c>
      <c r="E9" s="6">
        <v>32400</v>
      </c>
      <c r="F9" s="6">
        <f t="shared" si="1"/>
        <v>2526.5999999999985</v>
      </c>
      <c r="G9" s="6">
        <f t="shared" si="2"/>
        <v>108.45769145795256</v>
      </c>
      <c r="H9" s="6">
        <f t="shared" si="3"/>
        <v>6900</v>
      </c>
      <c r="I9" s="6">
        <f t="shared" si="4"/>
        <v>127.05882352941175</v>
      </c>
      <c r="J9" s="6">
        <v>32400</v>
      </c>
      <c r="K9" s="6">
        <v>32400</v>
      </c>
      <c r="N9" s="20"/>
    </row>
    <row r="10" spans="1:17" ht="46.8" x14ac:dyDescent="0.3">
      <c r="A10" s="2" t="s">
        <v>10</v>
      </c>
      <c r="B10" s="5" t="s">
        <v>11</v>
      </c>
      <c r="C10" s="7">
        <v>29873.4</v>
      </c>
      <c r="D10" s="7">
        <v>25500</v>
      </c>
      <c r="E10" s="7">
        <v>32400</v>
      </c>
      <c r="F10" s="6">
        <f t="shared" si="1"/>
        <v>2526.5999999999985</v>
      </c>
      <c r="G10" s="6">
        <f t="shared" si="2"/>
        <v>108.45769145795256</v>
      </c>
      <c r="H10" s="6">
        <f t="shared" si="3"/>
        <v>6900</v>
      </c>
      <c r="I10" s="6">
        <f t="shared" si="4"/>
        <v>127.05882352941175</v>
      </c>
      <c r="J10" s="7">
        <v>32400</v>
      </c>
      <c r="K10" s="7">
        <v>32400</v>
      </c>
      <c r="N10"/>
    </row>
    <row r="11" spans="1:17" s="3" customFormat="1" x14ac:dyDescent="0.3">
      <c r="A11" s="8" t="s">
        <v>12</v>
      </c>
      <c r="B11" s="11" t="s">
        <v>13</v>
      </c>
      <c r="C11" s="6">
        <f>C12+C13+C14+C15</f>
        <v>26768.799999999996</v>
      </c>
      <c r="D11" s="6">
        <f t="shared" ref="D11:K11" si="6">D12+D13+D14+D15</f>
        <v>9958</v>
      </c>
      <c r="E11" s="6">
        <f t="shared" si="6"/>
        <v>10726</v>
      </c>
      <c r="F11" s="6">
        <f t="shared" si="1"/>
        <v>-16042.799999999996</v>
      </c>
      <c r="G11" s="6">
        <f t="shared" si="2"/>
        <v>40.069035593676226</v>
      </c>
      <c r="H11" s="6">
        <f t="shared" si="3"/>
        <v>768</v>
      </c>
      <c r="I11" s="6">
        <f t="shared" si="4"/>
        <v>107.71239204659571</v>
      </c>
      <c r="J11" s="6">
        <f t="shared" si="6"/>
        <v>11146</v>
      </c>
      <c r="K11" s="6">
        <f t="shared" si="6"/>
        <v>11395</v>
      </c>
      <c r="N11"/>
    </row>
    <row r="12" spans="1:17" ht="37.5" customHeight="1" x14ac:dyDescent="0.3">
      <c r="A12" s="2" t="s">
        <v>14</v>
      </c>
      <c r="B12" s="10" t="s">
        <v>15</v>
      </c>
      <c r="C12" s="7">
        <v>17531.91</v>
      </c>
      <c r="D12" s="7">
        <v>1182</v>
      </c>
      <c r="E12" s="7">
        <v>1526</v>
      </c>
      <c r="F12" s="6">
        <f t="shared" si="1"/>
        <v>-16005.91</v>
      </c>
      <c r="G12" s="6" t="s">
        <v>52</v>
      </c>
      <c r="H12" s="6">
        <f t="shared" si="3"/>
        <v>344</v>
      </c>
      <c r="I12" s="6" t="s">
        <v>52</v>
      </c>
      <c r="J12" s="7">
        <v>1646</v>
      </c>
      <c r="K12" s="7">
        <v>1795</v>
      </c>
    </row>
    <row r="13" spans="1:17" ht="31.2" x14ac:dyDescent="0.3">
      <c r="A13" s="12" t="s">
        <v>29</v>
      </c>
      <c r="B13" s="5" t="s">
        <v>30</v>
      </c>
      <c r="C13" s="7">
        <v>-48.68</v>
      </c>
      <c r="D13" s="7">
        <v>0</v>
      </c>
      <c r="E13" s="7">
        <v>0</v>
      </c>
      <c r="F13" s="6">
        <f t="shared" si="1"/>
        <v>48.68</v>
      </c>
      <c r="G13" s="6">
        <f t="shared" si="2"/>
        <v>0</v>
      </c>
      <c r="H13" s="6">
        <f t="shared" si="3"/>
        <v>0</v>
      </c>
      <c r="I13" s="6">
        <v>0</v>
      </c>
      <c r="J13" s="7">
        <v>0</v>
      </c>
      <c r="K13" s="7">
        <v>0</v>
      </c>
    </row>
    <row r="14" spans="1:17" x14ac:dyDescent="0.3">
      <c r="A14" s="12" t="s">
        <v>31</v>
      </c>
      <c r="B14" s="16" t="s">
        <v>33</v>
      </c>
      <c r="C14" s="7">
        <v>942.44</v>
      </c>
      <c r="D14" s="7">
        <v>1184</v>
      </c>
      <c r="E14" s="7">
        <v>1700</v>
      </c>
      <c r="F14" s="6">
        <f t="shared" si="1"/>
        <v>757.56</v>
      </c>
      <c r="G14" s="6">
        <f t="shared" si="2"/>
        <v>180.38283604261278</v>
      </c>
      <c r="H14" s="6">
        <f t="shared" si="3"/>
        <v>516</v>
      </c>
      <c r="I14" s="6">
        <f t="shared" si="4"/>
        <v>143.58108108108107</v>
      </c>
      <c r="J14" s="7">
        <v>1700</v>
      </c>
      <c r="K14" s="7">
        <v>1700</v>
      </c>
      <c r="O14" s="24"/>
      <c r="P14" s="24"/>
      <c r="Q14" s="24"/>
    </row>
    <row r="15" spans="1:17" ht="62.4" x14ac:dyDescent="0.3">
      <c r="A15" s="12" t="s">
        <v>32</v>
      </c>
      <c r="B15" s="16" t="s">
        <v>34</v>
      </c>
      <c r="C15" s="7">
        <v>8343.1299999999992</v>
      </c>
      <c r="D15" s="7">
        <v>7592</v>
      </c>
      <c r="E15" s="7">
        <v>7500</v>
      </c>
      <c r="F15" s="6">
        <f t="shared" si="1"/>
        <v>-843.1299999999992</v>
      </c>
      <c r="G15" s="6">
        <f t="shared" si="2"/>
        <v>89.89432023712925</v>
      </c>
      <c r="H15" s="6">
        <f t="shared" si="3"/>
        <v>-92</v>
      </c>
      <c r="I15" s="6">
        <f t="shared" si="4"/>
        <v>98.788198103266595</v>
      </c>
      <c r="J15" s="7">
        <v>7800</v>
      </c>
      <c r="K15" s="7">
        <v>7900</v>
      </c>
    </row>
    <row r="16" spans="1:17" s="3" customFormat="1" x14ac:dyDescent="0.3">
      <c r="A16" s="13" t="s">
        <v>16</v>
      </c>
      <c r="B16" s="4" t="s">
        <v>17</v>
      </c>
      <c r="C16" s="6">
        <f>C17+C18</f>
        <v>17705.27</v>
      </c>
      <c r="D16" s="6">
        <f t="shared" ref="D16:K16" si="7">D17+D18</f>
        <v>25785</v>
      </c>
      <c r="E16" s="6">
        <f t="shared" si="7"/>
        <v>43310</v>
      </c>
      <c r="F16" s="6">
        <f t="shared" si="1"/>
        <v>25604.73</v>
      </c>
      <c r="G16" s="6">
        <f t="shared" si="2"/>
        <v>244.61643341219875</v>
      </c>
      <c r="H16" s="6">
        <f t="shared" si="3"/>
        <v>17525</v>
      </c>
      <c r="I16" s="6">
        <f t="shared" si="4"/>
        <v>167.96587163079312</v>
      </c>
      <c r="J16" s="6">
        <f t="shared" si="7"/>
        <v>43710</v>
      </c>
      <c r="K16" s="6">
        <f t="shared" si="7"/>
        <v>44110</v>
      </c>
    </row>
    <row r="17" spans="1:11" x14ac:dyDescent="0.3">
      <c r="A17" s="12" t="s">
        <v>37</v>
      </c>
      <c r="B17" s="16" t="s">
        <v>35</v>
      </c>
      <c r="C17" s="7">
        <v>594.47</v>
      </c>
      <c r="D17" s="7">
        <v>785</v>
      </c>
      <c r="E17" s="7">
        <v>6800</v>
      </c>
      <c r="F17" s="6">
        <f t="shared" si="1"/>
        <v>6205.53</v>
      </c>
      <c r="G17" s="6">
        <f t="shared" si="2"/>
        <v>1143.8760576648106</v>
      </c>
      <c r="H17" s="6">
        <f t="shared" si="3"/>
        <v>6015</v>
      </c>
      <c r="I17" s="6">
        <f t="shared" si="4"/>
        <v>866.24203821656045</v>
      </c>
      <c r="J17" s="7">
        <v>6900</v>
      </c>
      <c r="K17" s="7">
        <v>7100</v>
      </c>
    </row>
    <row r="18" spans="1:11" x14ac:dyDescent="0.3">
      <c r="A18" s="12" t="s">
        <v>38</v>
      </c>
      <c r="B18" s="16" t="s">
        <v>36</v>
      </c>
      <c r="C18" s="7">
        <v>17110.8</v>
      </c>
      <c r="D18" s="7">
        <v>25000</v>
      </c>
      <c r="E18" s="7">
        <v>36510</v>
      </c>
      <c r="F18" s="6">
        <f t="shared" si="1"/>
        <v>19399.2</v>
      </c>
      <c r="G18" s="6">
        <f t="shared" si="2"/>
        <v>213.37400939757347</v>
      </c>
      <c r="H18" s="6">
        <f t="shared" si="3"/>
        <v>11510</v>
      </c>
      <c r="I18" s="6">
        <f t="shared" si="4"/>
        <v>146.04</v>
      </c>
      <c r="J18" s="7">
        <v>36810</v>
      </c>
      <c r="K18" s="7">
        <v>37010</v>
      </c>
    </row>
    <row r="19" spans="1:11" s="3" customFormat="1" x14ac:dyDescent="0.3">
      <c r="A19" s="14" t="s">
        <v>40</v>
      </c>
      <c r="B19" s="17" t="s">
        <v>39</v>
      </c>
      <c r="C19" s="6">
        <f>C20</f>
        <v>4246.6899999999996</v>
      </c>
      <c r="D19" s="6">
        <f t="shared" ref="D19:E19" si="8">D20</f>
        <v>3600</v>
      </c>
      <c r="E19" s="6">
        <f t="shared" si="8"/>
        <v>4020</v>
      </c>
      <c r="F19" s="6">
        <f t="shared" si="1"/>
        <v>-226.6899999999996</v>
      </c>
      <c r="G19" s="6">
        <f t="shared" si="2"/>
        <v>94.661960256105345</v>
      </c>
      <c r="H19" s="6">
        <f t="shared" si="3"/>
        <v>420</v>
      </c>
      <c r="I19" s="6">
        <f t="shared" si="4"/>
        <v>111.66666666666667</v>
      </c>
      <c r="J19" s="6">
        <f>J20</f>
        <v>4100</v>
      </c>
      <c r="K19" s="6">
        <f>K20</f>
        <v>4200</v>
      </c>
    </row>
    <row r="20" spans="1:11" s="3" customFormat="1" ht="78" x14ac:dyDescent="0.3">
      <c r="A20" s="15" t="s">
        <v>42</v>
      </c>
      <c r="B20" s="16" t="s">
        <v>41</v>
      </c>
      <c r="C20" s="7">
        <v>4246.6899999999996</v>
      </c>
      <c r="D20" s="7">
        <v>3600</v>
      </c>
      <c r="E20" s="7">
        <v>4020</v>
      </c>
      <c r="F20" s="6">
        <f t="shared" si="1"/>
        <v>-226.6899999999996</v>
      </c>
      <c r="G20" s="6">
        <f t="shared" si="2"/>
        <v>94.661960256105345</v>
      </c>
      <c r="H20" s="6">
        <f t="shared" si="3"/>
        <v>420</v>
      </c>
      <c r="I20" s="6">
        <f t="shared" si="4"/>
        <v>111.66666666666667</v>
      </c>
      <c r="J20" s="7">
        <v>4100</v>
      </c>
      <c r="K20" s="7">
        <v>4200</v>
      </c>
    </row>
    <row r="21" spans="1:11" s="3" customFormat="1" ht="62.4" x14ac:dyDescent="0.3">
      <c r="A21" s="22" t="s">
        <v>56</v>
      </c>
      <c r="B21" s="17" t="s">
        <v>55</v>
      </c>
      <c r="C21" s="23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s="3" customFormat="1" x14ac:dyDescent="0.3">
      <c r="A22" s="8"/>
      <c r="B22" s="21" t="s">
        <v>18</v>
      </c>
      <c r="C22" s="6">
        <v>79207.539999999994</v>
      </c>
      <c r="D22" s="6">
        <f>21400+450+600.57+23000+800+14000</f>
        <v>60250.57</v>
      </c>
      <c r="E22" s="6">
        <v>54871</v>
      </c>
      <c r="F22" s="6">
        <f t="shared" si="1"/>
        <v>-24336.539999999994</v>
      </c>
      <c r="G22" s="6">
        <f t="shared" si="2"/>
        <v>69.274970539420877</v>
      </c>
      <c r="H22" s="6">
        <f t="shared" si="3"/>
        <v>-5379.57</v>
      </c>
      <c r="I22" s="6">
        <f t="shared" si="4"/>
        <v>91.071337582366439</v>
      </c>
      <c r="J22" s="6">
        <v>49671.1</v>
      </c>
      <c r="K22" s="6">
        <v>49371.8</v>
      </c>
    </row>
    <row r="23" spans="1:11" s="3" customFormat="1" x14ac:dyDescent="0.3">
      <c r="A23" s="8" t="s">
        <v>19</v>
      </c>
      <c r="B23" s="4" t="s">
        <v>20</v>
      </c>
      <c r="C23" s="6">
        <f>C24+C29+C30+C31</f>
        <v>964569</v>
      </c>
      <c r="D23" s="6">
        <f t="shared" ref="D23:K23" si="9">D24+D29+D31</f>
        <v>734233.12999999989</v>
      </c>
      <c r="E23" s="6">
        <f t="shared" si="9"/>
        <v>1025140.9500000001</v>
      </c>
      <c r="F23" s="6">
        <f t="shared" si="1"/>
        <v>60571.95000000007</v>
      </c>
      <c r="G23" s="6">
        <f t="shared" si="2"/>
        <v>106.27969072197013</v>
      </c>
      <c r="H23" s="6">
        <f t="shared" si="3"/>
        <v>290907.82000000018</v>
      </c>
      <c r="I23" s="6">
        <f t="shared" si="4"/>
        <v>139.62063384418519</v>
      </c>
      <c r="J23" s="6">
        <f t="shared" si="9"/>
        <v>886512.58</v>
      </c>
      <c r="K23" s="6">
        <f t="shared" si="9"/>
        <v>845314.11</v>
      </c>
    </row>
    <row r="24" spans="1:11" s="3" customFormat="1" ht="62.4" x14ac:dyDescent="0.3">
      <c r="A24" s="8" t="s">
        <v>21</v>
      </c>
      <c r="B24" s="4" t="s">
        <v>22</v>
      </c>
      <c r="C24" s="6">
        <f>C25+C26+C27+C28</f>
        <v>963609.18</v>
      </c>
      <c r="D24" s="6">
        <f t="shared" ref="D24:K24" si="10">D25+D26+D27+D28</f>
        <v>734233.12999999989</v>
      </c>
      <c r="E24" s="6">
        <f t="shared" si="10"/>
        <v>1025140.9500000001</v>
      </c>
      <c r="F24" s="6">
        <f t="shared" si="1"/>
        <v>61531.770000000019</v>
      </c>
      <c r="G24" s="6">
        <f t="shared" si="2"/>
        <v>106.38555249131187</v>
      </c>
      <c r="H24" s="6">
        <f t="shared" si="3"/>
        <v>290907.82000000018</v>
      </c>
      <c r="I24" s="6">
        <f t="shared" si="4"/>
        <v>139.62063384418519</v>
      </c>
      <c r="J24" s="6">
        <f t="shared" si="10"/>
        <v>886512.58</v>
      </c>
      <c r="K24" s="6">
        <f t="shared" si="10"/>
        <v>845314.11</v>
      </c>
    </row>
    <row r="25" spans="1:11" ht="31.2" x14ac:dyDescent="0.3">
      <c r="A25" s="9" t="s">
        <v>44</v>
      </c>
      <c r="B25" s="5" t="s">
        <v>23</v>
      </c>
      <c r="C25" s="7">
        <v>17539.990000000002</v>
      </c>
      <c r="D25" s="7">
        <v>23073.13</v>
      </c>
      <c r="E25" s="7">
        <v>58842</v>
      </c>
      <c r="F25" s="6">
        <f t="shared" si="1"/>
        <v>41302.009999999995</v>
      </c>
      <c r="G25" s="6">
        <f t="shared" si="2"/>
        <v>335.47339536681602</v>
      </c>
      <c r="H25" s="6">
        <f t="shared" si="3"/>
        <v>35768.869999999995</v>
      </c>
      <c r="I25" s="6">
        <f t="shared" si="4"/>
        <v>255.02391743122845</v>
      </c>
      <c r="J25" s="7">
        <v>0</v>
      </c>
      <c r="K25" s="7">
        <v>0</v>
      </c>
    </row>
    <row r="26" spans="1:11" ht="46.8" x14ac:dyDescent="0.3">
      <c r="A26" s="9" t="s">
        <v>45</v>
      </c>
      <c r="B26" s="5" t="s">
        <v>24</v>
      </c>
      <c r="C26" s="7">
        <v>350689.49</v>
      </c>
      <c r="D26" s="7">
        <v>55373.82</v>
      </c>
      <c r="E26" s="7">
        <v>187711.4</v>
      </c>
      <c r="F26" s="6">
        <f t="shared" si="1"/>
        <v>-162978.09</v>
      </c>
      <c r="G26" s="6">
        <f t="shared" si="2"/>
        <v>53.526383125995594</v>
      </c>
      <c r="H26" s="6">
        <f t="shared" si="3"/>
        <v>132337.57999999999</v>
      </c>
      <c r="I26" s="6">
        <f t="shared" si="4"/>
        <v>338.98943580197283</v>
      </c>
      <c r="J26" s="7">
        <v>102071.1</v>
      </c>
      <c r="K26" s="7">
        <v>26036.9</v>
      </c>
    </row>
    <row r="27" spans="1:11" ht="31.2" x14ac:dyDescent="0.3">
      <c r="A27" s="9" t="s">
        <v>46</v>
      </c>
      <c r="B27" s="5" t="s">
        <v>25</v>
      </c>
      <c r="C27" s="7">
        <v>571502.15</v>
      </c>
      <c r="D27" s="7">
        <v>625236.18999999994</v>
      </c>
      <c r="E27" s="7">
        <v>744671.17</v>
      </c>
      <c r="F27" s="6">
        <f t="shared" si="1"/>
        <v>173169.02000000002</v>
      </c>
      <c r="G27" s="6">
        <f t="shared" si="2"/>
        <v>130.30067690908947</v>
      </c>
      <c r="H27" s="6">
        <f t="shared" si="3"/>
        <v>119434.9800000001</v>
      </c>
      <c r="I27" s="6">
        <f t="shared" si="4"/>
        <v>119.10237793496887</v>
      </c>
      <c r="J27" s="7">
        <v>750525.1</v>
      </c>
      <c r="K27" s="7">
        <v>785360.83</v>
      </c>
    </row>
    <row r="28" spans="1:11" x14ac:dyDescent="0.3">
      <c r="A28" s="9" t="s">
        <v>47</v>
      </c>
      <c r="B28" s="5" t="s">
        <v>26</v>
      </c>
      <c r="C28" s="7">
        <v>23877.55</v>
      </c>
      <c r="D28" s="7">
        <v>30549.99</v>
      </c>
      <c r="E28" s="7">
        <v>33916.379999999997</v>
      </c>
      <c r="F28" s="6">
        <f t="shared" si="1"/>
        <v>10038.829999999998</v>
      </c>
      <c r="G28" s="6">
        <f t="shared" si="2"/>
        <v>142.04296504457113</v>
      </c>
      <c r="H28" s="6">
        <f t="shared" si="3"/>
        <v>3366.3899999999958</v>
      </c>
      <c r="I28" s="6">
        <f t="shared" si="4"/>
        <v>111.01928347603385</v>
      </c>
      <c r="J28" s="7">
        <v>33916.379999999997</v>
      </c>
      <c r="K28" s="7">
        <v>33916.379999999997</v>
      </c>
    </row>
    <row r="29" spans="1:11" ht="31.2" x14ac:dyDescent="0.3">
      <c r="A29" s="12" t="s">
        <v>48</v>
      </c>
      <c r="B29" s="16" t="s">
        <v>43</v>
      </c>
      <c r="C29" s="7">
        <v>1500</v>
      </c>
      <c r="D29" s="7">
        <v>0</v>
      </c>
      <c r="E29" s="7">
        <v>0</v>
      </c>
      <c r="F29" s="6">
        <f t="shared" si="1"/>
        <v>-1500</v>
      </c>
      <c r="G29" s="6">
        <f t="shared" si="2"/>
        <v>0</v>
      </c>
      <c r="H29" s="6">
        <f t="shared" si="3"/>
        <v>0</v>
      </c>
      <c r="I29" s="6"/>
      <c r="J29" s="7"/>
      <c r="K29" s="7"/>
    </row>
    <row r="30" spans="1:11" ht="126" customHeight="1" x14ac:dyDescent="0.3">
      <c r="A30" s="18" t="s">
        <v>49</v>
      </c>
      <c r="B30" s="25" t="s">
        <v>63</v>
      </c>
      <c r="C30" s="6">
        <v>230.46</v>
      </c>
      <c r="D30" s="7"/>
      <c r="E30" s="7"/>
      <c r="F30" s="6"/>
      <c r="G30" s="6"/>
      <c r="H30" s="6"/>
      <c r="I30" s="6"/>
      <c r="J30" s="7"/>
      <c r="K30" s="7"/>
    </row>
    <row r="31" spans="1:11" ht="78" x14ac:dyDescent="0.3">
      <c r="A31" s="18" t="s">
        <v>49</v>
      </c>
      <c r="B31" s="25" t="s">
        <v>64</v>
      </c>
      <c r="C31" s="6">
        <v>-770.64</v>
      </c>
      <c r="D31" s="7"/>
      <c r="E31" s="7">
        <v>0</v>
      </c>
      <c r="F31" s="6">
        <f t="shared" si="1"/>
        <v>770.64</v>
      </c>
      <c r="G31" s="6">
        <f t="shared" si="2"/>
        <v>0</v>
      </c>
      <c r="H31" s="6">
        <f t="shared" si="3"/>
        <v>0</v>
      </c>
      <c r="I31" s="6" t="s">
        <v>52</v>
      </c>
      <c r="J31" s="7"/>
      <c r="K31" s="7"/>
    </row>
    <row r="32" spans="1:11" s="3" customFormat="1" x14ac:dyDescent="0.3">
      <c r="A32" s="8" t="s">
        <v>27</v>
      </c>
      <c r="B32" s="4"/>
      <c r="C32" s="6">
        <f>C23+C6</f>
        <v>1558541.5</v>
      </c>
      <c r="D32" s="6">
        <f>D23+D6</f>
        <v>1277204.6999999997</v>
      </c>
      <c r="E32" s="6">
        <f>E23+E6</f>
        <v>1721573.79</v>
      </c>
      <c r="F32" s="6">
        <f t="shared" si="1"/>
        <v>163032.29000000004</v>
      </c>
      <c r="G32" s="6">
        <f t="shared" si="2"/>
        <v>110.46056778083869</v>
      </c>
      <c r="H32" s="6">
        <f t="shared" si="3"/>
        <v>444369.09000000032</v>
      </c>
      <c r="I32" s="6">
        <f t="shared" si="4"/>
        <v>134.79231559357717</v>
      </c>
      <c r="J32" s="6">
        <f>J23+J6</f>
        <v>1633828.68</v>
      </c>
      <c r="K32" s="6">
        <f>K23+K6</f>
        <v>1542986.9100000001</v>
      </c>
    </row>
    <row r="34" spans="1:11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</sheetData>
  <mergeCells count="16">
    <mergeCell ref="A1:K1"/>
    <mergeCell ref="A34:K34"/>
    <mergeCell ref="A35:K35"/>
    <mergeCell ref="A36:K36"/>
    <mergeCell ref="A37:K37"/>
    <mergeCell ref="J3:K3"/>
    <mergeCell ref="A38:K38"/>
    <mergeCell ref="A4:A5"/>
    <mergeCell ref="B4:B5"/>
    <mergeCell ref="C4:C5"/>
    <mergeCell ref="D4:D5"/>
    <mergeCell ref="E4:E5"/>
    <mergeCell ref="J4:J5"/>
    <mergeCell ref="K4:K5"/>
    <mergeCell ref="F4:G4"/>
    <mergeCell ref="H4:I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2023-11-23T05:48:31Z</dcterms:modified>
</cp:coreProperties>
</file>