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J47" i="1"/>
  <c r="H47" i="1"/>
  <c r="G47" i="1"/>
  <c r="I46" i="1"/>
  <c r="F46" i="1"/>
  <c r="H46" i="1" s="1"/>
  <c r="E46" i="1"/>
  <c r="D46" i="1"/>
  <c r="H45" i="1"/>
  <c r="G45" i="1"/>
  <c r="J44" i="1"/>
  <c r="H44" i="1"/>
  <c r="G44" i="1"/>
  <c r="I43" i="1"/>
  <c r="F43" i="1"/>
  <c r="H43" i="1" s="1"/>
  <c r="E43" i="1"/>
  <c r="D43" i="1"/>
  <c r="J42" i="1"/>
  <c r="H42" i="1"/>
  <c r="G42" i="1"/>
  <c r="J41" i="1"/>
  <c r="H41" i="1"/>
  <c r="G41" i="1"/>
  <c r="J40" i="1"/>
  <c r="H40" i="1"/>
  <c r="G40" i="1"/>
  <c r="J39" i="1"/>
  <c r="H39" i="1"/>
  <c r="G39" i="1"/>
  <c r="I38" i="1"/>
  <c r="F38" i="1"/>
  <c r="G38" i="1" s="1"/>
  <c r="E38" i="1"/>
  <c r="D38" i="1"/>
  <c r="J37" i="1"/>
  <c r="H37" i="1"/>
  <c r="G37" i="1"/>
  <c r="J36" i="1"/>
  <c r="H36" i="1"/>
  <c r="G36" i="1"/>
  <c r="I35" i="1"/>
  <c r="F35" i="1"/>
  <c r="H35" i="1" s="1"/>
  <c r="E35" i="1"/>
  <c r="D35" i="1"/>
  <c r="J34" i="1"/>
  <c r="H34" i="1"/>
  <c r="G34" i="1"/>
  <c r="J33" i="1"/>
  <c r="H33" i="1"/>
  <c r="G33" i="1"/>
  <c r="J32" i="1"/>
  <c r="H32" i="1"/>
  <c r="G32" i="1"/>
  <c r="J31" i="1"/>
  <c r="H31" i="1"/>
  <c r="G31" i="1"/>
  <c r="J30" i="1"/>
  <c r="H30" i="1"/>
  <c r="G30" i="1"/>
  <c r="I29" i="1"/>
  <c r="F29" i="1"/>
  <c r="J29" i="1" s="1"/>
  <c r="E29" i="1"/>
  <c r="D29" i="1"/>
  <c r="H28" i="1"/>
  <c r="G28" i="1"/>
  <c r="J27" i="1"/>
  <c r="H27" i="1"/>
  <c r="G27" i="1"/>
  <c r="H26" i="1"/>
  <c r="G26" i="1"/>
  <c r="J25" i="1"/>
  <c r="H25" i="1"/>
  <c r="G25" i="1"/>
  <c r="I24" i="1"/>
  <c r="F24" i="1"/>
  <c r="G24" i="1" s="1"/>
  <c r="E24" i="1"/>
  <c r="D24" i="1"/>
  <c r="J23" i="1"/>
  <c r="H23" i="1"/>
  <c r="G23" i="1"/>
  <c r="H22" i="1"/>
  <c r="G22" i="1"/>
  <c r="J21" i="1"/>
  <c r="H21" i="1"/>
  <c r="G21" i="1"/>
  <c r="H20" i="1"/>
  <c r="G20" i="1"/>
  <c r="H19" i="1"/>
  <c r="G19" i="1"/>
  <c r="I18" i="1"/>
  <c r="F18" i="1"/>
  <c r="J18" i="1" s="1"/>
  <c r="E18" i="1"/>
  <c r="D18" i="1"/>
  <c r="H17" i="1"/>
  <c r="G17" i="1"/>
  <c r="I16" i="1"/>
  <c r="F16" i="1"/>
  <c r="E16" i="1"/>
  <c r="D16" i="1"/>
  <c r="H15" i="1"/>
  <c r="G15" i="1"/>
  <c r="I14" i="1"/>
  <c r="F14" i="1"/>
  <c r="H14" i="1" s="1"/>
  <c r="E14" i="1"/>
  <c r="D14" i="1"/>
  <c r="J13" i="1"/>
  <c r="H13" i="1"/>
  <c r="G13" i="1"/>
  <c r="H12" i="1"/>
  <c r="G12" i="1"/>
  <c r="J10" i="1"/>
  <c r="H10" i="1"/>
  <c r="G10" i="1"/>
  <c r="H9" i="1"/>
  <c r="G9" i="1"/>
  <c r="J8" i="1"/>
  <c r="H8" i="1"/>
  <c r="G8" i="1"/>
  <c r="J7" i="1"/>
  <c r="H7" i="1"/>
  <c r="G7" i="1"/>
  <c r="H6" i="1"/>
  <c r="G6" i="1"/>
  <c r="I5" i="1"/>
  <c r="I48" i="1" s="1"/>
  <c r="F5" i="1"/>
  <c r="G5" i="1" s="1"/>
  <c r="E5" i="1"/>
  <c r="E48" i="1" s="1"/>
  <c r="D5" i="1"/>
  <c r="D48" i="1" s="1"/>
  <c r="J46" i="1" l="1"/>
  <c r="J43" i="1"/>
  <c r="H24" i="1"/>
  <c r="J24" i="1"/>
  <c r="G14" i="1"/>
  <c r="F48" i="1"/>
  <c r="J48" i="1" s="1"/>
  <c r="H5" i="1"/>
  <c r="G29" i="1"/>
  <c r="H38" i="1"/>
  <c r="H18" i="1"/>
  <c r="H29" i="1"/>
  <c r="J35" i="1"/>
  <c r="J5" i="1"/>
  <c r="G18" i="1"/>
  <c r="J38" i="1"/>
  <c r="G16" i="1"/>
  <c r="H16" i="1"/>
  <c r="G35" i="1"/>
  <c r="G43" i="1"/>
  <c r="G46" i="1"/>
  <c r="G48" i="1" l="1"/>
  <c r="H48" i="1"/>
</calcChain>
</file>

<file path=xl/sharedStrings.xml><?xml version="1.0" encoding="utf-8"?>
<sst xmlns="http://schemas.openxmlformats.org/spreadsheetml/2006/main" count="141" uniqueCount="69">
  <si>
    <t>Сведения об исполнении расходов бюджета Партизанского муниципального округа по разделам и подразделам классификации расходов бюджета за            1 квартал 2025 года по состоянию на 01.04.2025</t>
  </si>
  <si>
    <t>Наименование</t>
  </si>
  <si>
    <t>Раздел</t>
  </si>
  <si>
    <t>Подраздел</t>
  </si>
  <si>
    <t>Утверждено Решением Думы ПМО от 19.12.2024 № 274 (в ред. Решения Думы ПМО от 11.02.2025 № 288), руб.</t>
  </si>
  <si>
    <r>
      <rPr>
        <sz val="11"/>
        <rFont val="Times New Roman"/>
        <family val="1"/>
        <charset val="204"/>
      </rPr>
      <t xml:space="preserve">План по сводной бюджетной росписи, действующей на конец отчетного периода (по состоянию на 01.04.2025), руб.
</t>
    </r>
    <r>
      <rPr>
        <i/>
        <sz val="11"/>
        <rFont val="Times New Roman"/>
        <family val="1"/>
        <charset val="204"/>
      </rPr>
      <t>Источник: Форма по ОКУД 0503117</t>
    </r>
  </si>
  <si>
    <t>Фактически исполнено за 1 квартал 2025 года, руб.
(по состоянию на 01.04.2025)</t>
  </si>
  <si>
    <r>
      <rPr>
        <sz val="11"/>
        <color rgb="FF000000"/>
        <rFont val="Times New Roman"/>
        <family val="1"/>
        <charset val="1"/>
      </rPr>
      <t xml:space="preserve">% исполнения годового плана за 1 квартал 2025 года 
</t>
    </r>
    <r>
      <rPr>
        <b/>
        <sz val="11"/>
        <color rgb="FF000000"/>
        <rFont val="Times New Roman"/>
        <family val="1"/>
        <charset val="204"/>
      </rPr>
      <t xml:space="preserve">по Решению о бюджете </t>
    </r>
    <r>
      <rPr>
        <sz val="11"/>
        <color rgb="FF000000"/>
        <rFont val="Times New Roman"/>
        <family val="1"/>
        <charset val="1"/>
      </rPr>
      <t>(по состоянию на 01.04.2025), %</t>
    </r>
  </si>
  <si>
    <r>
      <rPr>
        <sz val="11"/>
        <color rgb="FF000000"/>
        <rFont val="Times New Roman"/>
        <family val="1"/>
        <charset val="1"/>
      </rPr>
      <t xml:space="preserve">% исполнения годового плана
</t>
    </r>
    <r>
      <rPr>
        <b/>
        <sz val="11"/>
        <color rgb="FF000000"/>
        <rFont val="Times New Roman"/>
        <family val="1"/>
        <charset val="204"/>
      </rPr>
      <t>по плану по сводной бюджетной росписи</t>
    </r>
    <r>
      <rPr>
        <sz val="11"/>
        <color rgb="FF000000"/>
        <rFont val="Times New Roman"/>
        <family val="1"/>
        <charset val="1"/>
      </rPr>
      <t xml:space="preserve"> по состоянию на 01.04.2025, %</t>
    </r>
  </si>
  <si>
    <t>Фактически исполнено за 1 квартал 2024 года, руб.
(по состоянию на 01.04.2024)</t>
  </si>
  <si>
    <t>Темп роста к соответствующему периоду прошлого года, %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</si>
  <si>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</si>
  <si>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</si>
  <si>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</si>
  <si>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</si>
  <si>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</si>
  <si>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</si>
  <si>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</si>
  <si>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</si>
  <si>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</si>
  <si>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</si>
  <si>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</si>
  <si>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</si>
  <si>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</si>
  <si>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</si>
  <si>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</si>
  <si>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</si>
  <si>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</si>
  <si>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</si>
  <si>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</si>
  <si>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</si>
  <si>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 xml:space="preserve"> 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</si>
  <si>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</si>
  <si>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</si>
  <si>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</si>
  <si>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Национальная экономика</t>
  </si>
  <si>
    <t>Сельское хозяйство и рыболовство</t>
  </si>
  <si>
    <t>Транспорт</t>
  </si>
  <si>
    <t>08</t>
  </si>
  <si>
    <t>Дорожное хозяйство (дорожные фонды)</t>
  </si>
  <si>
    <t>09</t>
  </si>
  <si>
    <t>Связь и информатика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</si>
  <si>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</si>
  <si>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</si>
  <si>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</si>
  <si>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</si>
  <si>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</si>
  <si>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</si>
  <si>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</si>
  <si>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</si>
  <si>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</si>
  <si>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</si>
  <si>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</si>
  <si>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</si>
  <si>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</si>
  <si>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</si>
  <si>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</si>
  <si>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</si>
  <si>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</si>
  <si>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</si>
  <si>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</si>
  <si>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</si>
  <si>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</si>
  <si>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</si>
  <si>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</si>
  <si>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</si>
  <si>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Средства массовой информации</t>
  </si>
  <si>
    <t>Периодическая печать и издательство</t>
  </si>
  <si>
    <t>ВСЕГО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</si>
</sst>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8"/>
      <name val="Arial Cyr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 CYR"/>
      <charset val="1"/>
    </font>
    <font>
      <sz val="12"/>
      <color rgb="FF000000"/>
      <name val="Calibri"/>
      <family val="2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1"/>
    </font>
    <font>
      <sz val="12"/>
      <name val="Times New Roman"/>
      <family val="1"/>
      <charset val="1"/>
    </font>
    <font>
      <sz val="8"/>
      <name val="Times New Roman"/>
      <family val="1"/>
      <charset val="1"/>
    </font>
    <font>
      <sz val="13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name val="Arial Cyr"/>
      <charset val="204"/>
    </font>
    <font>
      <b/>
      <sz val="13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3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1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" fontId="1" fillId="0" borderId="1">
      <alignment horizontal="right"/>
    </xf>
    <xf numFmtId="4" fontId="2" fillId="2" borderId="2">
      <alignment horizontal="right" vertical="top" shrinkToFit="1"/>
    </xf>
    <xf numFmtId="4" fontId="2" fillId="2" borderId="2">
      <alignment horizontal="right" vertical="top" shrinkToFit="1"/>
    </xf>
    <xf numFmtId="0" fontId="1" fillId="0" borderId="3">
      <alignment horizontal="left" wrapText="1" indent="2"/>
    </xf>
    <xf numFmtId="0" fontId="3" fillId="0" borderId="0"/>
  </cellStyleXfs>
  <cellXfs count="48">
    <xf numFmtId="0" fontId="0" fillId="0" borderId="0" xfId="0"/>
    <xf numFmtId="0" fontId="15" fillId="3" borderId="2" xfId="0" applyFont="1" applyFill="1" applyBorder="1" applyAlignment="1" applyProtection="1"/>
    <xf numFmtId="0" fontId="6" fillId="0" borderId="0" xfId="0" applyFont="1" applyBorder="1" applyAlignment="1" applyProtection="1">
      <alignment horizontal="center" vertical="top" wrapText="1"/>
    </xf>
    <xf numFmtId="0" fontId="4" fillId="0" borderId="0" xfId="0" applyFont="1" applyAlignment="1" applyProtection="1"/>
    <xf numFmtId="49" fontId="4" fillId="0" borderId="0" xfId="0" applyNumberFormat="1" applyFont="1" applyAlignment="1" applyProtection="1">
      <alignment horizontal="center"/>
    </xf>
    <xf numFmtId="0" fontId="5" fillId="0" borderId="0" xfId="0" applyFont="1" applyAlignment="1" applyProtection="1"/>
    <xf numFmtId="0" fontId="0" fillId="0" borderId="0" xfId="0" applyAlignment="1" applyProtection="1"/>
    <xf numFmtId="0" fontId="7" fillId="0" borderId="0" xfId="0" applyFont="1" applyAlignment="1" applyProtection="1"/>
    <xf numFmtId="49" fontId="7" fillId="0" borderId="0" xfId="0" applyNumberFormat="1" applyFont="1" applyAlignment="1" applyProtection="1">
      <alignment horizontal="center"/>
    </xf>
    <xf numFmtId="0" fontId="8" fillId="0" borderId="0" xfId="0" applyFont="1" applyAlignment="1" applyProtection="1"/>
    <xf numFmtId="0" fontId="9" fillId="0" borderId="0" xfId="0" applyFont="1" applyAlignment="1" applyProtection="1"/>
    <xf numFmtId="0" fontId="9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1" fillId="0" borderId="2" xfId="5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wrapText="1"/>
    </xf>
    <xf numFmtId="49" fontId="15" fillId="3" borderId="2" xfId="0" applyNumberFormat="1" applyFont="1" applyFill="1" applyBorder="1" applyAlignment="1" applyProtection="1"/>
    <xf numFmtId="4" fontId="15" fillId="3" borderId="2" xfId="0" applyNumberFormat="1" applyFont="1" applyFill="1" applyBorder="1" applyAlignment="1" applyProtection="1">
      <alignment horizontal="right" shrinkToFit="1"/>
    </xf>
    <xf numFmtId="10" fontId="15" fillId="3" borderId="2" xfId="0" applyNumberFormat="1" applyFont="1" applyFill="1" applyBorder="1" applyAlignment="1" applyProtection="1">
      <alignment horizontal="right" shrinkToFit="1"/>
    </xf>
    <xf numFmtId="10" fontId="15" fillId="3" borderId="2" xfId="0" applyNumberFormat="1" applyFont="1" applyFill="1" applyBorder="1" applyAlignment="1" applyProtection="1"/>
    <xf numFmtId="10" fontId="16" fillId="0" borderId="2" xfId="0" applyNumberFormat="1" applyFont="1" applyBorder="1" applyAlignment="1" applyProtection="1"/>
    <xf numFmtId="0" fontId="9" fillId="3" borderId="2" xfId="0" applyFont="1" applyFill="1" applyBorder="1" applyAlignment="1" applyProtection="1">
      <alignment wrapText="1"/>
    </xf>
    <xf numFmtId="49" fontId="9" fillId="3" borderId="2" xfId="0" applyNumberFormat="1" applyFont="1" applyFill="1" applyBorder="1" applyAlignment="1" applyProtection="1"/>
    <xf numFmtId="4" fontId="9" fillId="3" borderId="2" xfId="0" applyNumberFormat="1" applyFont="1" applyFill="1" applyBorder="1" applyAlignment="1" applyProtection="1"/>
    <xf numFmtId="4" fontId="17" fillId="0" borderId="2" xfId="0" applyNumberFormat="1" applyFont="1" applyBorder="1" applyAlignment="1" applyProtection="1">
      <alignment horizontal="right" shrinkToFit="1"/>
    </xf>
    <xf numFmtId="4" fontId="18" fillId="3" borderId="2" xfId="3" applyFont="1" applyFill="1" applyBorder="1" applyAlignment="1" applyProtection="1">
      <alignment horizontal="right" shrinkToFit="1"/>
    </xf>
    <xf numFmtId="10" fontId="9" fillId="3" borderId="2" xfId="0" applyNumberFormat="1" applyFont="1" applyFill="1" applyBorder="1" applyAlignment="1" applyProtection="1">
      <alignment horizontal="right" shrinkToFit="1"/>
    </xf>
    <xf numFmtId="10" fontId="9" fillId="3" borderId="2" xfId="0" applyNumberFormat="1" applyFont="1" applyFill="1" applyBorder="1" applyAlignment="1" applyProtection="1"/>
    <xf numFmtId="10" fontId="7" fillId="0" borderId="2" xfId="0" applyNumberFormat="1" applyFont="1" applyBorder="1" applyAlignment="1" applyProtection="1"/>
    <xf numFmtId="4" fontId="9" fillId="3" borderId="2" xfId="3" applyFont="1" applyFill="1" applyBorder="1" applyAlignment="1" applyProtection="1">
      <alignment horizontal="right" shrinkToFit="1"/>
    </xf>
    <xf numFmtId="0" fontId="19" fillId="0" borderId="2" xfId="0" applyFont="1" applyBorder="1" applyAlignment="1" applyProtection="1">
      <alignment vertical="top" wrapText="1"/>
    </xf>
    <xf numFmtId="49" fontId="19" fillId="0" borderId="2" xfId="0" applyNumberFormat="1" applyFont="1" applyBorder="1" applyAlignment="1" applyProtection="1">
      <alignment horizontal="left" vertical="top" shrinkToFit="1"/>
    </xf>
    <xf numFmtId="4" fontId="17" fillId="0" borderId="2" xfId="0" applyNumberFormat="1" applyFont="1" applyBorder="1" applyAlignment="1" applyProtection="1">
      <alignment shrinkToFit="1"/>
    </xf>
    <xf numFmtId="4" fontId="15" fillId="3" borderId="2" xfId="0" applyNumberFormat="1" applyFont="1" applyFill="1" applyBorder="1" applyAlignment="1" applyProtection="1"/>
    <xf numFmtId="4" fontId="20" fillId="3" borderId="2" xfId="3" applyFont="1" applyFill="1" applyBorder="1" applyAlignment="1" applyProtection="1">
      <alignment horizontal="right" shrinkToFit="1"/>
    </xf>
    <xf numFmtId="4" fontId="15" fillId="3" borderId="4" xfId="0" applyNumberFormat="1" applyFont="1" applyFill="1" applyBorder="1" applyAlignment="1" applyProtection="1">
      <alignment horizontal="right" shrinkToFit="1"/>
    </xf>
    <xf numFmtId="4" fontId="18" fillId="3" borderId="4" xfId="3" applyFont="1" applyFill="1" applyBorder="1" applyAlignment="1" applyProtection="1">
      <alignment horizontal="right" shrinkToFit="1"/>
    </xf>
    <xf numFmtId="0" fontId="18" fillId="3" borderId="2" xfId="0" applyFont="1" applyFill="1" applyBorder="1" applyAlignment="1" applyProtection="1">
      <alignment wrapText="1"/>
    </xf>
    <xf numFmtId="4" fontId="9" fillId="3" borderId="2" xfId="0" applyNumberFormat="1" applyFont="1" applyFill="1" applyBorder="1" applyAlignment="1" applyProtection="1">
      <alignment shrinkToFit="1"/>
    </xf>
    <xf numFmtId="4" fontId="9" fillId="3" borderId="4" xfId="3" applyFont="1" applyFill="1" applyBorder="1" applyAlignment="1" applyProtection="1">
      <alignment horizontal="right" shrinkToFit="1"/>
    </xf>
    <xf numFmtId="0" fontId="20" fillId="3" borderId="2" xfId="0" applyFont="1" applyFill="1" applyBorder="1" applyAlignment="1" applyProtection="1">
      <alignment wrapText="1"/>
    </xf>
    <xf numFmtId="49" fontId="20" fillId="3" borderId="2" xfId="0" applyNumberFormat="1" applyFont="1" applyFill="1" applyBorder="1" applyAlignment="1" applyProtection="1">
      <alignment shrinkToFit="1"/>
    </xf>
    <xf numFmtId="49" fontId="18" fillId="3" borderId="2" xfId="0" applyNumberFormat="1" applyFont="1" applyFill="1" applyBorder="1" applyAlignment="1" applyProtection="1">
      <alignment shrinkToFit="1"/>
    </xf>
    <xf numFmtId="4" fontId="18" fillId="3" borderId="2" xfId="0" applyNumberFormat="1" applyFont="1" applyFill="1" applyBorder="1" applyAlignment="1" applyProtection="1">
      <alignment shrinkToFit="1"/>
    </xf>
    <xf numFmtId="0" fontId="15" fillId="3" borderId="4" xfId="0" applyFont="1" applyFill="1" applyBorder="1" applyAlignment="1" applyProtection="1"/>
    <xf numFmtId="4" fontId="21" fillId="0" borderId="0" xfId="0" applyNumberFormat="1" applyFont="1" applyAlignment="1" applyProtection="1"/>
  </cellXfs>
  <cellStyles count="6">
    <cellStyle name="xl105" xfId="1"/>
    <cellStyle name="xl41" xfId="2"/>
    <cellStyle name="xl63" xfId="3"/>
    <cellStyle name="xl92" xfId="4"/>
    <cellStyle name="Обычный" xfId="0" builtinId="0"/>
    <cellStyle name="Обычный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topLeftCell="A16" zoomScaleNormal="100" workbookViewId="0">
      <selection activeCell="F48" sqref="F48"/>
    </sheetView>
  </sheetViews>
  <sheetFormatPr defaultColWidth="9.33203125" defaultRowHeight="16.5"/>
  <cols>
    <col min="1" max="1" width="85.6640625" style="3" customWidth="1"/>
    <col min="2" max="3" width="7.33203125" style="4" customWidth="1"/>
    <col min="4" max="4" width="23.5" style="4" customWidth="1"/>
    <col min="5" max="5" width="22" style="3" customWidth="1"/>
    <col min="6" max="6" width="20.5" style="3" customWidth="1"/>
    <col min="7" max="7" width="18.83203125" style="3" customWidth="1"/>
    <col min="8" max="8" width="18.1640625" style="3" customWidth="1"/>
    <col min="9" max="9" width="20.5" style="5" customWidth="1"/>
    <col min="10" max="10" width="17.5" style="3" customWidth="1"/>
    <col min="11" max="16384" width="9.33203125" style="3"/>
  </cols>
  <sheetData>
    <row r="1" spans="1:15" ht="51.4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  <c r="L1" s="6"/>
      <c r="M1" s="6"/>
      <c r="N1" s="6"/>
      <c r="O1" s="6"/>
    </row>
    <row r="2" spans="1:15">
      <c r="A2" s="7"/>
      <c r="B2" s="8"/>
      <c r="C2" s="8"/>
      <c r="D2" s="8"/>
      <c r="E2" s="7"/>
      <c r="F2" s="7"/>
      <c r="G2" s="7"/>
      <c r="H2" s="9"/>
      <c r="I2" s="10"/>
      <c r="J2" s="7"/>
    </row>
    <row r="3" spans="1:15" s="15" customFormat="1" ht="165">
      <c r="A3" s="11" t="s">
        <v>1</v>
      </c>
      <c r="B3" s="12" t="s">
        <v>2</v>
      </c>
      <c r="C3" s="12" t="s">
        <v>3</v>
      </c>
      <c r="D3" s="13" t="s">
        <v>4</v>
      </c>
      <c r="E3" s="14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3" t="s">
        <v>10</v>
      </c>
    </row>
    <row r="4" spans="1:15" s="15" customFormat="1">
      <c r="A4" s="11">
        <v>1</v>
      </c>
      <c r="B4" s="11">
        <v>2</v>
      </c>
      <c r="C4" s="11">
        <v>3</v>
      </c>
      <c r="D4" s="11">
        <v>4</v>
      </c>
      <c r="E4" s="16">
        <v>5</v>
      </c>
      <c r="F4" s="16">
        <v>6</v>
      </c>
      <c r="G4" s="16">
        <v>7</v>
      </c>
      <c r="H4" s="16">
        <v>8</v>
      </c>
      <c r="I4" s="16">
        <v>9</v>
      </c>
      <c r="J4" s="16">
        <v>10</v>
      </c>
    </row>
    <row r="5" spans="1:15" ht="16.7" customHeight="1">
      <c r="A5" s="17" t="s">
        <v>11</v>
      </c>
      <c r="B5" s="18" t="s">
        <v>12</v>
      </c>
      <c r="C5" s="18" t="s">
        <v>13</v>
      </c>
      <c r="D5" s="19">
        <f>D6+D7+D8+D9+D10+D13+D12+D11</f>
        <v>345596159.98000002</v>
      </c>
      <c r="E5" s="19">
        <f>E6+E7+E8+E9+E10+E13+E12+E11</f>
        <v>344566159.98000002</v>
      </c>
      <c r="F5" s="19">
        <f>F6+F7+F8+F9+F10+F13+F12+F11</f>
        <v>87066647.709999993</v>
      </c>
      <c r="G5" s="20">
        <f t="shared" ref="G5:G11" si="0">F5/D5</f>
        <v>0.25193175675053397</v>
      </c>
      <c r="H5" s="21">
        <f t="shared" ref="H5:H11" si="1">F5/E5</f>
        <v>0.2526848478534679</v>
      </c>
      <c r="I5" s="19">
        <f>I6+I7+I8+I9+I10+I13+I12+I11</f>
        <v>55208790.489999995</v>
      </c>
      <c r="J5" s="22">
        <f>F5/I5</f>
        <v>1.57704320158527</v>
      </c>
    </row>
    <row r="6" spans="1:15" ht="30.4" customHeight="1">
      <c r="A6" s="23" t="s">
        <v>14</v>
      </c>
      <c r="B6" s="24" t="s">
        <v>12</v>
      </c>
      <c r="C6" s="24" t="s">
        <v>15</v>
      </c>
      <c r="D6" s="25">
        <v>3282418</v>
      </c>
      <c r="E6" s="26">
        <v>3282418</v>
      </c>
      <c r="F6" s="27">
        <v>646227.02</v>
      </c>
      <c r="G6" s="28">
        <f t="shared" si="0"/>
        <v>0.19687529741794008</v>
      </c>
      <c r="H6" s="29">
        <f t="shared" si="1"/>
        <v>0.19687529741794008</v>
      </c>
      <c r="I6" s="27">
        <v>898049.43</v>
      </c>
      <c r="J6" s="30">
        <v>1</v>
      </c>
    </row>
    <row r="7" spans="1:15" ht="44.65" customHeight="1">
      <c r="A7" s="23" t="s">
        <v>16</v>
      </c>
      <c r="B7" s="24" t="s">
        <v>12</v>
      </c>
      <c r="C7" s="24" t="s">
        <v>17</v>
      </c>
      <c r="D7" s="25">
        <v>8614173</v>
      </c>
      <c r="E7" s="26">
        <v>8614173</v>
      </c>
      <c r="F7" s="27">
        <v>2050646.56</v>
      </c>
      <c r="G7" s="28">
        <f t="shared" si="0"/>
        <v>0.2380549543177273</v>
      </c>
      <c r="H7" s="29">
        <f t="shared" si="1"/>
        <v>0.2380549543177273</v>
      </c>
      <c r="I7" s="27">
        <v>1777011.2</v>
      </c>
      <c r="J7" s="30">
        <f>F7/I7</f>
        <v>1.1539862888877686</v>
      </c>
    </row>
    <row r="8" spans="1:15" ht="44.65" customHeight="1">
      <c r="A8" s="23" t="s">
        <v>18</v>
      </c>
      <c r="B8" s="24" t="s">
        <v>12</v>
      </c>
      <c r="C8" s="24" t="s">
        <v>19</v>
      </c>
      <c r="D8" s="25">
        <v>132474707</v>
      </c>
      <c r="E8" s="26">
        <v>132474707</v>
      </c>
      <c r="F8" s="27">
        <v>32251164.969999999</v>
      </c>
      <c r="G8" s="28">
        <f t="shared" si="0"/>
        <v>0.2434514912344739</v>
      </c>
      <c r="H8" s="29">
        <f t="shared" si="1"/>
        <v>0.2434514912344739</v>
      </c>
      <c r="I8" s="27">
        <v>26325854.149999999</v>
      </c>
      <c r="J8" s="30">
        <f>F8/I8</f>
        <v>1.2250757292142789</v>
      </c>
    </row>
    <row r="9" spans="1:15" ht="16.7" customHeight="1">
      <c r="A9" s="23" t="s">
        <v>20</v>
      </c>
      <c r="B9" s="24" t="s">
        <v>12</v>
      </c>
      <c r="C9" s="24" t="s">
        <v>21</v>
      </c>
      <c r="D9" s="25">
        <v>16752</v>
      </c>
      <c r="E9" s="26">
        <v>16752</v>
      </c>
      <c r="F9" s="27">
        <v>0</v>
      </c>
      <c r="G9" s="28">
        <f t="shared" si="0"/>
        <v>0</v>
      </c>
      <c r="H9" s="29">
        <f t="shared" si="1"/>
        <v>0</v>
      </c>
      <c r="I9" s="27">
        <v>0</v>
      </c>
      <c r="J9" s="30">
        <v>1</v>
      </c>
    </row>
    <row r="10" spans="1:15" ht="44.65" customHeight="1">
      <c r="A10" s="23" t="s">
        <v>22</v>
      </c>
      <c r="B10" s="24" t="s">
        <v>12</v>
      </c>
      <c r="C10" s="24" t="s">
        <v>23</v>
      </c>
      <c r="D10" s="25">
        <v>22209979</v>
      </c>
      <c r="E10" s="26">
        <v>22209979</v>
      </c>
      <c r="F10" s="31">
        <v>6158531.1100000003</v>
      </c>
      <c r="G10" s="28">
        <f t="shared" si="0"/>
        <v>0.27728666965421267</v>
      </c>
      <c r="H10" s="29">
        <f t="shared" si="1"/>
        <v>0.27728666965421267</v>
      </c>
      <c r="I10" s="31">
        <v>4527799.43</v>
      </c>
      <c r="J10" s="30">
        <f>F10/I10</f>
        <v>1.3601598757213502</v>
      </c>
    </row>
    <row r="11" spans="1:15">
      <c r="A11" s="32" t="s">
        <v>24</v>
      </c>
      <c r="B11" s="33" t="s">
        <v>12</v>
      </c>
      <c r="C11" s="33" t="s">
        <v>25</v>
      </c>
      <c r="D11" s="25">
        <v>1493830</v>
      </c>
      <c r="E11" s="26">
        <v>1493830</v>
      </c>
      <c r="F11" s="31">
        <v>0</v>
      </c>
      <c r="G11" s="28">
        <f t="shared" si="0"/>
        <v>0</v>
      </c>
      <c r="H11" s="29">
        <f t="shared" si="1"/>
        <v>0</v>
      </c>
      <c r="I11" s="31"/>
      <c r="J11" s="30"/>
    </row>
    <row r="12" spans="1:15" ht="16.7" customHeight="1">
      <c r="A12" s="23" t="s">
        <v>26</v>
      </c>
      <c r="B12" s="24" t="s">
        <v>12</v>
      </c>
      <c r="C12" s="24" t="s">
        <v>27</v>
      </c>
      <c r="D12" s="25">
        <v>26580000</v>
      </c>
      <c r="E12" s="34">
        <v>25550000</v>
      </c>
      <c r="F12" s="27">
        <v>0</v>
      </c>
      <c r="G12" s="28">
        <f t="shared" ref="G12:G48" si="2">F12/D12</f>
        <v>0</v>
      </c>
      <c r="H12" s="29">
        <f t="shared" ref="H12:H48" si="3">F12/E12</f>
        <v>0</v>
      </c>
      <c r="I12" s="27">
        <v>0</v>
      </c>
      <c r="J12" s="30">
        <v>0</v>
      </c>
    </row>
    <row r="13" spans="1:15" ht="16.7" customHeight="1">
      <c r="A13" s="23" t="s">
        <v>28</v>
      </c>
      <c r="B13" s="24" t="s">
        <v>12</v>
      </c>
      <c r="C13" s="24" t="s">
        <v>29</v>
      </c>
      <c r="D13" s="25">
        <v>150924300.97999999</v>
      </c>
      <c r="E13" s="26">
        <v>150924300.97999999</v>
      </c>
      <c r="F13" s="27">
        <v>45960078.049999997</v>
      </c>
      <c r="G13" s="28">
        <f t="shared" si="2"/>
        <v>0.30452404120189019</v>
      </c>
      <c r="H13" s="29">
        <f t="shared" si="3"/>
        <v>0.30452404120189019</v>
      </c>
      <c r="I13" s="27">
        <v>21680076.280000001</v>
      </c>
      <c r="J13" s="30">
        <f>F13/I13</f>
        <v>2.1199223405130931</v>
      </c>
    </row>
    <row r="14" spans="1:15" ht="16.7" customHeight="1">
      <c r="A14" s="17" t="s">
        <v>30</v>
      </c>
      <c r="B14" s="18" t="s">
        <v>15</v>
      </c>
      <c r="C14" s="18" t="s">
        <v>13</v>
      </c>
      <c r="D14" s="35">
        <f>D15</f>
        <v>2552304</v>
      </c>
      <c r="E14" s="35">
        <f>E15</f>
        <v>2552304</v>
      </c>
      <c r="F14" s="36">
        <f>F15</f>
        <v>638076</v>
      </c>
      <c r="G14" s="20">
        <f t="shared" si="2"/>
        <v>0.25</v>
      </c>
      <c r="H14" s="21">
        <f t="shared" si="3"/>
        <v>0.25</v>
      </c>
      <c r="I14" s="36">
        <f>I15</f>
        <v>597944.01</v>
      </c>
      <c r="J14" s="22">
        <v>1</v>
      </c>
    </row>
    <row r="15" spans="1:15" ht="16.7" customHeight="1">
      <c r="A15" s="23" t="s">
        <v>31</v>
      </c>
      <c r="B15" s="24" t="s">
        <v>15</v>
      </c>
      <c r="C15" s="24" t="s">
        <v>17</v>
      </c>
      <c r="D15" s="25">
        <v>2552304</v>
      </c>
      <c r="E15" s="26">
        <v>2552304</v>
      </c>
      <c r="F15" s="27">
        <v>638076</v>
      </c>
      <c r="G15" s="28">
        <f t="shared" si="2"/>
        <v>0.25</v>
      </c>
      <c r="H15" s="29">
        <f t="shared" si="3"/>
        <v>0.25</v>
      </c>
      <c r="I15" s="27">
        <v>597944.01</v>
      </c>
      <c r="J15" s="30">
        <v>1</v>
      </c>
    </row>
    <row r="16" spans="1:15" ht="30.4" customHeight="1">
      <c r="A16" s="17" t="s">
        <v>32</v>
      </c>
      <c r="B16" s="18" t="s">
        <v>17</v>
      </c>
      <c r="C16" s="18" t="s">
        <v>13</v>
      </c>
      <c r="D16" s="37">
        <f>D17</f>
        <v>33948050.420000002</v>
      </c>
      <c r="E16" s="37">
        <f>E17</f>
        <v>33948050.420000002</v>
      </c>
      <c r="F16" s="19">
        <f>F17</f>
        <v>860002.21</v>
      </c>
      <c r="G16" s="20">
        <f t="shared" si="2"/>
        <v>2.5332889499107794E-2</v>
      </c>
      <c r="H16" s="21">
        <f t="shared" si="3"/>
        <v>2.5332889499107794E-2</v>
      </c>
      <c r="I16" s="19">
        <f>I17</f>
        <v>235570</v>
      </c>
      <c r="J16" s="22">
        <v>0</v>
      </c>
    </row>
    <row r="17" spans="1:10" ht="30.4" customHeight="1">
      <c r="A17" s="23" t="s">
        <v>33</v>
      </c>
      <c r="B17" s="24" t="s">
        <v>17</v>
      </c>
      <c r="C17" s="24" t="s">
        <v>34</v>
      </c>
      <c r="D17" s="25">
        <v>33948050.420000002</v>
      </c>
      <c r="E17" s="38">
        <v>33948050.420000002</v>
      </c>
      <c r="F17" s="27">
        <v>860002.21</v>
      </c>
      <c r="G17" s="28">
        <f t="shared" si="2"/>
        <v>2.5332889499107794E-2</v>
      </c>
      <c r="H17" s="29">
        <f t="shared" si="3"/>
        <v>2.5332889499107794E-2</v>
      </c>
      <c r="I17" s="27">
        <v>235570</v>
      </c>
      <c r="J17" s="30">
        <v>0</v>
      </c>
    </row>
    <row r="18" spans="1:10" ht="16.7" customHeight="1">
      <c r="A18" s="17" t="s">
        <v>35</v>
      </c>
      <c r="B18" s="18" t="s">
        <v>19</v>
      </c>
      <c r="C18" s="18" t="s">
        <v>13</v>
      </c>
      <c r="D18" s="37">
        <f>D19+D20+D21+D23+D22</f>
        <v>64889320.609999999</v>
      </c>
      <c r="E18" s="37">
        <f>E19+E20+E21+E23+E22</f>
        <v>86165320.609999999</v>
      </c>
      <c r="F18" s="37">
        <f>F19+F20+F21+F23+F22</f>
        <v>4058878.1</v>
      </c>
      <c r="G18" s="20">
        <f t="shared" si="2"/>
        <v>6.2550787430720803E-2</v>
      </c>
      <c r="H18" s="21">
        <f t="shared" si="3"/>
        <v>4.7105704142519529E-2</v>
      </c>
      <c r="I18" s="37">
        <f>I19+I20+I21+I23+I22</f>
        <v>244008.32000000001</v>
      </c>
      <c r="J18" s="22">
        <f>F18/I18</f>
        <v>16.634179113236794</v>
      </c>
    </row>
    <row r="19" spans="1:10" ht="16.7" customHeight="1">
      <c r="A19" s="39" t="s">
        <v>36</v>
      </c>
      <c r="B19" s="24" t="s">
        <v>19</v>
      </c>
      <c r="C19" s="24" t="s">
        <v>21</v>
      </c>
      <c r="D19" s="25">
        <v>4946125.8099999996</v>
      </c>
      <c r="E19" s="38">
        <v>4946125.8099999996</v>
      </c>
      <c r="F19" s="27">
        <v>0</v>
      </c>
      <c r="G19" s="28">
        <f t="shared" si="2"/>
        <v>0</v>
      </c>
      <c r="H19" s="29">
        <f t="shared" si="3"/>
        <v>0</v>
      </c>
      <c r="I19" s="27">
        <v>0</v>
      </c>
      <c r="J19" s="30">
        <v>0</v>
      </c>
    </row>
    <row r="20" spans="1:10" ht="16.7" customHeight="1">
      <c r="A20" s="23" t="s">
        <v>37</v>
      </c>
      <c r="B20" s="24" t="s">
        <v>19</v>
      </c>
      <c r="C20" s="24" t="s">
        <v>38</v>
      </c>
      <c r="D20" s="25">
        <v>16111400</v>
      </c>
      <c r="E20" s="38">
        <v>26911400</v>
      </c>
      <c r="F20" s="27">
        <v>211841.28</v>
      </c>
      <c r="G20" s="28">
        <f t="shared" si="2"/>
        <v>1.3148533336643618E-2</v>
      </c>
      <c r="H20" s="29">
        <f t="shared" si="3"/>
        <v>7.8718045140721039E-3</v>
      </c>
      <c r="I20" s="27">
        <v>132088.32000000001</v>
      </c>
      <c r="J20" s="30">
        <v>0</v>
      </c>
    </row>
    <row r="21" spans="1:10" ht="16.7" customHeight="1">
      <c r="A21" s="39" t="s">
        <v>39</v>
      </c>
      <c r="B21" s="24" t="s">
        <v>19</v>
      </c>
      <c r="C21" s="24" t="s">
        <v>40</v>
      </c>
      <c r="D21" s="25">
        <v>39216012.969999999</v>
      </c>
      <c r="E21" s="38">
        <v>39216012.969999999</v>
      </c>
      <c r="F21" s="27">
        <v>1647536.82</v>
      </c>
      <c r="G21" s="28">
        <f t="shared" si="2"/>
        <v>4.2011838920503093E-2</v>
      </c>
      <c r="H21" s="29">
        <f t="shared" si="3"/>
        <v>4.2011838920503093E-2</v>
      </c>
      <c r="I21" s="27">
        <v>59920</v>
      </c>
      <c r="J21" s="30">
        <f>F21/I21</f>
        <v>27.495607810413887</v>
      </c>
    </row>
    <row r="22" spans="1:10" ht="16.7" customHeight="1">
      <c r="A22" s="39" t="s">
        <v>41</v>
      </c>
      <c r="B22" s="24" t="s">
        <v>19</v>
      </c>
      <c r="C22" s="24" t="s">
        <v>34</v>
      </c>
      <c r="D22" s="25">
        <v>324000</v>
      </c>
      <c r="E22" s="38">
        <v>10800000</v>
      </c>
      <c r="F22" s="27">
        <v>0</v>
      </c>
      <c r="G22" s="28">
        <f t="shared" si="2"/>
        <v>0</v>
      </c>
      <c r="H22" s="29">
        <f t="shared" si="3"/>
        <v>0</v>
      </c>
      <c r="I22" s="27"/>
      <c r="J22" s="30">
        <v>0</v>
      </c>
    </row>
    <row r="23" spans="1:10" ht="16.7" customHeight="1">
      <c r="A23" s="23" t="s">
        <v>42</v>
      </c>
      <c r="B23" s="24" t="s">
        <v>19</v>
      </c>
      <c r="C23" s="24" t="s">
        <v>43</v>
      </c>
      <c r="D23" s="25">
        <v>4291781.83</v>
      </c>
      <c r="E23" s="38">
        <v>4291781.83</v>
      </c>
      <c r="F23" s="27">
        <v>2199500</v>
      </c>
      <c r="G23" s="28">
        <f t="shared" si="2"/>
        <v>0.51249110209313686</v>
      </c>
      <c r="H23" s="29">
        <f t="shared" si="3"/>
        <v>0.51249110209313686</v>
      </c>
      <c r="I23" s="27">
        <v>52000</v>
      </c>
      <c r="J23" s="30">
        <f>F23/I23</f>
        <v>42.29807692307692</v>
      </c>
    </row>
    <row r="24" spans="1:10" ht="16.7" customHeight="1">
      <c r="A24" s="17" t="s">
        <v>44</v>
      </c>
      <c r="B24" s="18" t="s">
        <v>21</v>
      </c>
      <c r="C24" s="18" t="s">
        <v>13</v>
      </c>
      <c r="D24" s="37">
        <f>D25+D26+D27+D28</f>
        <v>107457855.08</v>
      </c>
      <c r="E24" s="37">
        <f>E25+E26+E27+E28</f>
        <v>107457855.08</v>
      </c>
      <c r="F24" s="19">
        <f>F25+F26+F27+F28</f>
        <v>2504970.16</v>
      </c>
      <c r="G24" s="20">
        <f t="shared" si="2"/>
        <v>2.3311187052217869E-2</v>
      </c>
      <c r="H24" s="21">
        <f t="shared" si="3"/>
        <v>2.3311187052217869E-2</v>
      </c>
      <c r="I24" s="19">
        <f>I25+I26+I27+I28</f>
        <v>8761990.9100000001</v>
      </c>
      <c r="J24" s="22">
        <f>F24/I24</f>
        <v>0.28589052256846043</v>
      </c>
    </row>
    <row r="25" spans="1:10" ht="16.7" customHeight="1">
      <c r="A25" s="39" t="s">
        <v>45</v>
      </c>
      <c r="B25" s="24" t="s">
        <v>21</v>
      </c>
      <c r="C25" s="24" t="s">
        <v>12</v>
      </c>
      <c r="D25" s="25">
        <v>8275250</v>
      </c>
      <c r="E25" s="38">
        <v>8275250</v>
      </c>
      <c r="F25" s="27">
        <v>123764.11</v>
      </c>
      <c r="G25" s="28">
        <f t="shared" si="2"/>
        <v>1.4955936074438838E-2</v>
      </c>
      <c r="H25" s="29">
        <f t="shared" si="3"/>
        <v>1.4955936074438838E-2</v>
      </c>
      <c r="I25" s="27">
        <v>4496693.7699999996</v>
      </c>
      <c r="J25" s="30">
        <f>F25/I25</f>
        <v>2.7523357455582306E-2</v>
      </c>
    </row>
    <row r="26" spans="1:10" ht="16.7" customHeight="1">
      <c r="A26" s="23" t="s">
        <v>46</v>
      </c>
      <c r="B26" s="24" t="s">
        <v>21</v>
      </c>
      <c r="C26" s="24" t="s">
        <v>15</v>
      </c>
      <c r="D26" s="25">
        <v>63165728.460000001</v>
      </c>
      <c r="E26" s="38">
        <v>63066728.460000001</v>
      </c>
      <c r="F26" s="27">
        <v>579728.42000000004</v>
      </c>
      <c r="G26" s="28">
        <f t="shared" si="2"/>
        <v>9.1778949461038175E-3</v>
      </c>
      <c r="H26" s="29">
        <f t="shared" si="3"/>
        <v>9.1923020926587638E-3</v>
      </c>
      <c r="I26" s="27">
        <v>3398220.66</v>
      </c>
      <c r="J26" s="30">
        <v>1</v>
      </c>
    </row>
    <row r="27" spans="1:10" ht="16.7" customHeight="1">
      <c r="A27" s="39" t="s">
        <v>47</v>
      </c>
      <c r="B27" s="24" t="s">
        <v>21</v>
      </c>
      <c r="C27" s="24" t="s">
        <v>17</v>
      </c>
      <c r="D27" s="25">
        <v>36016725.729999997</v>
      </c>
      <c r="E27" s="38">
        <v>36115725.729999997</v>
      </c>
      <c r="F27" s="27">
        <v>1801477.63</v>
      </c>
      <c r="G27" s="28">
        <f t="shared" si="2"/>
        <v>5.001780682410744E-2</v>
      </c>
      <c r="H27" s="29">
        <f t="shared" si="3"/>
        <v>4.9880698603920873E-2</v>
      </c>
      <c r="I27" s="27">
        <v>867076.48</v>
      </c>
      <c r="J27" s="30">
        <f>F27/I27</f>
        <v>2.0776455959225189</v>
      </c>
    </row>
    <row r="28" spans="1:10" ht="16.7" customHeight="1">
      <c r="A28" s="23" t="s">
        <v>48</v>
      </c>
      <c r="B28" s="24" t="s">
        <v>21</v>
      </c>
      <c r="C28" s="24" t="s">
        <v>21</v>
      </c>
      <c r="D28" s="25">
        <v>150.88999999999999</v>
      </c>
      <c r="E28" s="38">
        <v>150.88999999999999</v>
      </c>
      <c r="F28" s="27">
        <v>0</v>
      </c>
      <c r="G28" s="28">
        <f t="shared" si="2"/>
        <v>0</v>
      </c>
      <c r="H28" s="29">
        <f t="shared" si="3"/>
        <v>0</v>
      </c>
      <c r="I28" s="27">
        <v>0</v>
      </c>
      <c r="J28" s="30">
        <v>0</v>
      </c>
    </row>
    <row r="29" spans="1:10" ht="16.7" customHeight="1">
      <c r="A29" s="17" t="s">
        <v>49</v>
      </c>
      <c r="B29" s="18" t="s">
        <v>25</v>
      </c>
      <c r="C29" s="18" t="s">
        <v>13</v>
      </c>
      <c r="D29" s="37">
        <f>D30+D31+D32+D33+D34</f>
        <v>1189352839.7200003</v>
      </c>
      <c r="E29" s="37">
        <f>E30+E31+E32+E33+E34</f>
        <v>1204873770.9200001</v>
      </c>
      <c r="F29" s="19">
        <f>F30+F31+F32+F33+F34</f>
        <v>312387111</v>
      </c>
      <c r="G29" s="20">
        <f t="shared" si="2"/>
        <v>0.26265301647032074</v>
      </c>
      <c r="H29" s="21">
        <f t="shared" si="3"/>
        <v>0.25926957540246892</v>
      </c>
      <c r="I29" s="19">
        <f>I30+I31+I32+I33+I34</f>
        <v>246039872.25</v>
      </c>
      <c r="J29" s="22">
        <f t="shared" ref="J29:J44" si="4">F29/I29</f>
        <v>1.269660515359823</v>
      </c>
    </row>
    <row r="30" spans="1:10" ht="16.7" customHeight="1">
      <c r="A30" s="23" t="s">
        <v>50</v>
      </c>
      <c r="B30" s="24" t="s">
        <v>25</v>
      </c>
      <c r="C30" s="24" t="s">
        <v>12</v>
      </c>
      <c r="D30" s="40">
        <v>259553490</v>
      </c>
      <c r="E30" s="38">
        <v>259553490</v>
      </c>
      <c r="F30" s="27">
        <v>64927514.090000004</v>
      </c>
      <c r="G30" s="28">
        <f t="shared" si="2"/>
        <v>0.25015080355883484</v>
      </c>
      <c r="H30" s="29">
        <f t="shared" si="3"/>
        <v>0.25015080355883484</v>
      </c>
      <c r="I30" s="27">
        <v>57773467.380000003</v>
      </c>
      <c r="J30" s="30">
        <f t="shared" si="4"/>
        <v>1.1238292772518719</v>
      </c>
    </row>
    <row r="31" spans="1:10" ht="16.7" customHeight="1">
      <c r="A31" s="23" t="s">
        <v>51</v>
      </c>
      <c r="B31" s="24" t="s">
        <v>25</v>
      </c>
      <c r="C31" s="24" t="s">
        <v>15</v>
      </c>
      <c r="D31" s="40">
        <v>794593121.32000005</v>
      </c>
      <c r="E31" s="38">
        <v>810114052.51999998</v>
      </c>
      <c r="F31" s="27">
        <v>212585590.16999999</v>
      </c>
      <c r="G31" s="28">
        <f t="shared" si="2"/>
        <v>0.26754018436108146</v>
      </c>
      <c r="H31" s="29">
        <f t="shared" si="3"/>
        <v>0.26241439647752773</v>
      </c>
      <c r="I31" s="27">
        <v>160897732.53999999</v>
      </c>
      <c r="J31" s="30">
        <f t="shared" si="4"/>
        <v>1.3212466503662512</v>
      </c>
    </row>
    <row r="32" spans="1:10" ht="16.7" customHeight="1">
      <c r="A32" s="23" t="s">
        <v>52</v>
      </c>
      <c r="B32" s="24" t="s">
        <v>25</v>
      </c>
      <c r="C32" s="24" t="s">
        <v>17</v>
      </c>
      <c r="D32" s="25">
        <v>83152430</v>
      </c>
      <c r="E32" s="38">
        <v>83152430</v>
      </c>
      <c r="F32" s="27">
        <v>20761268.850000001</v>
      </c>
      <c r="G32" s="28">
        <f t="shared" si="2"/>
        <v>0.24967723552997792</v>
      </c>
      <c r="H32" s="29">
        <f t="shared" si="3"/>
        <v>0.24967723552997792</v>
      </c>
      <c r="I32" s="27">
        <v>18399531.420000002</v>
      </c>
      <c r="J32" s="30">
        <f t="shared" si="4"/>
        <v>1.1283585639269502</v>
      </c>
    </row>
    <row r="33" spans="1:10" ht="16.7" customHeight="1">
      <c r="A33" s="23" t="s">
        <v>53</v>
      </c>
      <c r="B33" s="24" t="s">
        <v>25</v>
      </c>
      <c r="C33" s="24" t="s">
        <v>25</v>
      </c>
      <c r="D33" s="25">
        <v>2516000</v>
      </c>
      <c r="E33" s="38">
        <v>2516000</v>
      </c>
      <c r="F33" s="27">
        <v>250962.4</v>
      </c>
      <c r="G33" s="28">
        <f t="shared" si="2"/>
        <v>9.974658187599364E-2</v>
      </c>
      <c r="H33" s="29">
        <f t="shared" si="3"/>
        <v>9.974658187599364E-2</v>
      </c>
      <c r="I33" s="27">
        <v>44926.77</v>
      </c>
      <c r="J33" s="30">
        <f t="shared" si="4"/>
        <v>5.5860325592069051</v>
      </c>
    </row>
    <row r="34" spans="1:10" ht="16.7" customHeight="1">
      <c r="A34" s="23" t="s">
        <v>54</v>
      </c>
      <c r="B34" s="24" t="s">
        <v>25</v>
      </c>
      <c r="C34" s="24" t="s">
        <v>40</v>
      </c>
      <c r="D34" s="25">
        <v>49537798.399999999</v>
      </c>
      <c r="E34" s="38">
        <v>49537798.399999999</v>
      </c>
      <c r="F34" s="27">
        <v>13861775.49</v>
      </c>
      <c r="G34" s="28">
        <f t="shared" si="2"/>
        <v>0.2798221951260555</v>
      </c>
      <c r="H34" s="29">
        <f t="shared" si="3"/>
        <v>0.2798221951260555</v>
      </c>
      <c r="I34" s="27">
        <v>8924214.1400000006</v>
      </c>
      <c r="J34" s="30">
        <f t="shared" si="4"/>
        <v>1.5532768793465996</v>
      </c>
    </row>
    <row r="35" spans="1:10" ht="16.7" customHeight="1">
      <c r="A35" s="17" t="s">
        <v>55</v>
      </c>
      <c r="B35" s="18" t="s">
        <v>38</v>
      </c>
      <c r="C35" s="18" t="s">
        <v>13</v>
      </c>
      <c r="D35" s="37">
        <f>D36+D37</f>
        <v>140847622.91</v>
      </c>
      <c r="E35" s="37">
        <f>E36+E37</f>
        <v>146273327.61000001</v>
      </c>
      <c r="F35" s="19">
        <f>F36+F37</f>
        <v>36898345.829999998</v>
      </c>
      <c r="G35" s="20">
        <f t="shared" si="2"/>
        <v>0.26197350773592831</v>
      </c>
      <c r="H35" s="21">
        <f t="shared" si="3"/>
        <v>0.25225614562061438</v>
      </c>
      <c r="I35" s="19">
        <f>I36+I37</f>
        <v>30825389.100000001</v>
      </c>
      <c r="J35" s="22">
        <f t="shared" si="4"/>
        <v>1.1970115189884172</v>
      </c>
    </row>
    <row r="36" spans="1:10" ht="16.7" customHeight="1">
      <c r="A36" s="23" t="s">
        <v>56</v>
      </c>
      <c r="B36" s="24" t="s">
        <v>38</v>
      </c>
      <c r="C36" s="24" t="s">
        <v>12</v>
      </c>
      <c r="D36" s="25">
        <v>86374222.909999996</v>
      </c>
      <c r="E36" s="38">
        <v>91799927.609999999</v>
      </c>
      <c r="F36" s="38">
        <v>23920503.129999999</v>
      </c>
      <c r="G36" s="28">
        <f t="shared" si="2"/>
        <v>0.27694029913212215</v>
      </c>
      <c r="H36" s="29">
        <f t="shared" si="3"/>
        <v>0.26057213499800491</v>
      </c>
      <c r="I36" s="38">
        <v>19788559.07</v>
      </c>
      <c r="J36" s="30">
        <f t="shared" si="4"/>
        <v>1.2088046959550551</v>
      </c>
    </row>
    <row r="37" spans="1:10" ht="16.7" customHeight="1">
      <c r="A37" s="23" t="s">
        <v>57</v>
      </c>
      <c r="B37" s="24" t="s">
        <v>38</v>
      </c>
      <c r="C37" s="24" t="s">
        <v>19</v>
      </c>
      <c r="D37" s="25">
        <v>54473400</v>
      </c>
      <c r="E37" s="38">
        <v>54473400</v>
      </c>
      <c r="F37" s="38">
        <v>12977842.699999999</v>
      </c>
      <c r="G37" s="28">
        <f t="shared" si="2"/>
        <v>0.23824183362889043</v>
      </c>
      <c r="H37" s="29">
        <f t="shared" si="3"/>
        <v>0.23824183362889043</v>
      </c>
      <c r="I37" s="38">
        <v>11036830.029999999</v>
      </c>
      <c r="J37" s="30">
        <f t="shared" si="4"/>
        <v>1.1758668625614415</v>
      </c>
    </row>
    <row r="38" spans="1:10" ht="16.7" customHeight="1">
      <c r="A38" s="17" t="s">
        <v>58</v>
      </c>
      <c r="B38" s="18" t="s">
        <v>34</v>
      </c>
      <c r="C38" s="18" t="s">
        <v>13</v>
      </c>
      <c r="D38" s="37">
        <f>D39+D40+D41+D42</f>
        <v>129078492.06</v>
      </c>
      <c r="E38" s="37">
        <f>E39+E40+E41+E42</f>
        <v>130630222.06</v>
      </c>
      <c r="F38" s="19">
        <f>F39+F40+F41+F42</f>
        <v>61959795.759999998</v>
      </c>
      <c r="G38" s="20">
        <f t="shared" si="2"/>
        <v>0.48001642079300871</v>
      </c>
      <c r="H38" s="21">
        <f t="shared" si="3"/>
        <v>0.47431440276922388</v>
      </c>
      <c r="I38" s="19">
        <f>I39+I40+I41+I42</f>
        <v>15287336.23</v>
      </c>
      <c r="J38" s="22">
        <f t="shared" si="4"/>
        <v>4.0530145231194403</v>
      </c>
    </row>
    <row r="39" spans="1:10" ht="16.7" customHeight="1">
      <c r="A39" s="23" t="s">
        <v>59</v>
      </c>
      <c r="B39" s="24" t="s">
        <v>34</v>
      </c>
      <c r="C39" s="24" t="s">
        <v>12</v>
      </c>
      <c r="D39" s="25">
        <v>8687168</v>
      </c>
      <c r="E39" s="38">
        <v>8687168</v>
      </c>
      <c r="F39" s="27">
        <v>2086427.72</v>
      </c>
      <c r="G39" s="28">
        <f t="shared" si="2"/>
        <v>0.24017352030028657</v>
      </c>
      <c r="H39" s="29">
        <f t="shared" si="3"/>
        <v>0.24017352030028657</v>
      </c>
      <c r="I39" s="27">
        <v>1961346.69</v>
      </c>
      <c r="J39" s="30">
        <f t="shared" si="4"/>
        <v>1.0637730344348251</v>
      </c>
    </row>
    <row r="40" spans="1:10" ht="16.7" customHeight="1">
      <c r="A40" s="23" t="s">
        <v>60</v>
      </c>
      <c r="B40" s="24" t="s">
        <v>34</v>
      </c>
      <c r="C40" s="24" t="s">
        <v>17</v>
      </c>
      <c r="D40" s="25">
        <v>7813180</v>
      </c>
      <c r="E40" s="41">
        <v>8843180</v>
      </c>
      <c r="F40" s="31">
        <v>7050000</v>
      </c>
      <c r="G40" s="28">
        <f t="shared" si="2"/>
        <v>0.90232146193995277</v>
      </c>
      <c r="H40" s="29">
        <f t="shared" si="3"/>
        <v>0.79722452782822473</v>
      </c>
      <c r="I40" s="31">
        <v>1449172.75</v>
      </c>
      <c r="J40" s="30">
        <f t="shared" si="4"/>
        <v>4.8648444431486864</v>
      </c>
    </row>
    <row r="41" spans="1:10" ht="16.7" customHeight="1">
      <c r="A41" s="23" t="s">
        <v>61</v>
      </c>
      <c r="B41" s="24" t="s">
        <v>34</v>
      </c>
      <c r="C41" s="24" t="s">
        <v>19</v>
      </c>
      <c r="D41" s="25">
        <v>110912144.06</v>
      </c>
      <c r="E41" s="38">
        <v>111433874.06</v>
      </c>
      <c r="F41" s="27">
        <v>52634008.880000003</v>
      </c>
      <c r="G41" s="28">
        <f t="shared" si="2"/>
        <v>0.47455586875614497</v>
      </c>
      <c r="H41" s="29">
        <f t="shared" si="3"/>
        <v>0.47233401265094632</v>
      </c>
      <c r="I41" s="27">
        <v>11635634.550000001</v>
      </c>
      <c r="J41" s="30">
        <f t="shared" si="4"/>
        <v>4.5235185630679675</v>
      </c>
    </row>
    <row r="42" spans="1:10" ht="16.7" customHeight="1">
      <c r="A42" s="39" t="s">
        <v>62</v>
      </c>
      <c r="B42" s="24" t="s">
        <v>34</v>
      </c>
      <c r="C42" s="24" t="s">
        <v>23</v>
      </c>
      <c r="D42" s="25">
        <v>1666000</v>
      </c>
      <c r="E42" s="38">
        <v>1666000</v>
      </c>
      <c r="F42" s="27">
        <v>189359.16</v>
      </c>
      <c r="G42" s="28">
        <f t="shared" si="2"/>
        <v>0.11366096038415366</v>
      </c>
      <c r="H42" s="29">
        <f t="shared" si="3"/>
        <v>0.11366096038415366</v>
      </c>
      <c r="I42" s="27">
        <v>241182.24</v>
      </c>
      <c r="J42" s="30">
        <f t="shared" si="4"/>
        <v>0.78512895476880884</v>
      </c>
    </row>
    <row r="43" spans="1:10" ht="16.7" customHeight="1">
      <c r="A43" s="42" t="s">
        <v>63</v>
      </c>
      <c r="B43" s="43" t="s">
        <v>27</v>
      </c>
      <c r="C43" s="43" t="s">
        <v>13</v>
      </c>
      <c r="D43" s="37">
        <f>D44+D45</f>
        <v>145743442.07999998</v>
      </c>
      <c r="E43" s="37">
        <f>E44+E45</f>
        <v>145743442.07999998</v>
      </c>
      <c r="F43" s="19">
        <f>F44+F45</f>
        <v>38028118.710000001</v>
      </c>
      <c r="G43" s="20">
        <f t="shared" si="2"/>
        <v>0.26092507606020449</v>
      </c>
      <c r="H43" s="21">
        <f t="shared" si="3"/>
        <v>0.26092507606020449</v>
      </c>
      <c r="I43" s="19">
        <f>I44+I45</f>
        <v>39733</v>
      </c>
      <c r="J43" s="22">
        <f t="shared" si="4"/>
        <v>957.09155387209626</v>
      </c>
    </row>
    <row r="44" spans="1:10" ht="16.7" customHeight="1">
      <c r="A44" s="39" t="s">
        <v>64</v>
      </c>
      <c r="B44" s="44" t="s">
        <v>27</v>
      </c>
      <c r="C44" s="44" t="s">
        <v>12</v>
      </c>
      <c r="D44" s="45">
        <v>984848.48</v>
      </c>
      <c r="E44" s="38">
        <v>984848.48</v>
      </c>
      <c r="F44" s="27">
        <v>11976</v>
      </c>
      <c r="G44" s="28">
        <f t="shared" si="2"/>
        <v>1.2160246213711982E-2</v>
      </c>
      <c r="H44" s="29">
        <f t="shared" si="3"/>
        <v>1.2160246213711982E-2</v>
      </c>
      <c r="I44" s="27">
        <v>39733</v>
      </c>
      <c r="J44" s="30">
        <f t="shared" si="4"/>
        <v>0.30141192459668287</v>
      </c>
    </row>
    <row r="45" spans="1:10" ht="16.7" customHeight="1">
      <c r="A45" s="39" t="s">
        <v>65</v>
      </c>
      <c r="B45" s="44" t="s">
        <v>27</v>
      </c>
      <c r="C45" s="44" t="s">
        <v>15</v>
      </c>
      <c r="D45" s="45">
        <v>144758593.59999999</v>
      </c>
      <c r="E45" s="38">
        <v>144758593.59999999</v>
      </c>
      <c r="F45" s="27">
        <v>38016142.710000001</v>
      </c>
      <c r="G45" s="28">
        <f t="shared" si="2"/>
        <v>0.26261751903342617</v>
      </c>
      <c r="H45" s="29">
        <f t="shared" si="3"/>
        <v>0.26261751903342617</v>
      </c>
      <c r="I45" s="27">
        <v>0</v>
      </c>
      <c r="J45" s="30">
        <v>0</v>
      </c>
    </row>
    <row r="46" spans="1:10" ht="16.7" customHeight="1">
      <c r="A46" s="42" t="s">
        <v>66</v>
      </c>
      <c r="B46" s="43" t="s">
        <v>43</v>
      </c>
      <c r="C46" s="43" t="s">
        <v>13</v>
      </c>
      <c r="D46" s="37">
        <f>D47</f>
        <v>2680300</v>
      </c>
      <c r="E46" s="37">
        <f>E47</f>
        <v>2680300</v>
      </c>
      <c r="F46" s="19">
        <f>F47</f>
        <v>670074.99</v>
      </c>
      <c r="G46" s="20">
        <f t="shared" si="2"/>
        <v>0.24999999626907435</v>
      </c>
      <c r="H46" s="21">
        <f t="shared" si="3"/>
        <v>0.24999999626907435</v>
      </c>
      <c r="I46" s="19">
        <f>I47</f>
        <v>670074.99</v>
      </c>
      <c r="J46" s="22">
        <f>F46/I46</f>
        <v>1</v>
      </c>
    </row>
    <row r="47" spans="1:10" ht="16.7" customHeight="1">
      <c r="A47" s="39" t="s">
        <v>67</v>
      </c>
      <c r="B47" s="44" t="s">
        <v>43</v>
      </c>
      <c r="C47" s="44" t="s">
        <v>15</v>
      </c>
      <c r="D47" s="45">
        <v>2680300</v>
      </c>
      <c r="E47" s="38">
        <v>2680300</v>
      </c>
      <c r="F47" s="27">
        <v>670074.99</v>
      </c>
      <c r="G47" s="28">
        <f t="shared" si="2"/>
        <v>0.24999999626907435</v>
      </c>
      <c r="H47" s="29">
        <f t="shared" si="3"/>
        <v>0.24999999626907435</v>
      </c>
      <c r="I47" s="27">
        <v>670074.99</v>
      </c>
      <c r="J47" s="30">
        <f>F47/I47</f>
        <v>1</v>
      </c>
    </row>
    <row r="48" spans="1:10">
      <c r="A48" s="1" t="s">
        <v>68</v>
      </c>
      <c r="B48" s="1"/>
      <c r="C48" s="46"/>
      <c r="D48" s="37">
        <f>D5+D14+D16+D18+D24+D29+D35+D38+D43+D46</f>
        <v>2162146386.8600006</v>
      </c>
      <c r="E48" s="37">
        <f>E5+E14+E16+E18+E24+E29+E35+E38+E43+E46</f>
        <v>2204890752.7600002</v>
      </c>
      <c r="F48" s="37">
        <f>F5+F14+F16+F18+F24+F29+F35+F38+F43+F46</f>
        <v>545072020.46999991</v>
      </c>
      <c r="G48" s="20">
        <f t="shared" si="2"/>
        <v>0.25209764879129504</v>
      </c>
      <c r="H48" s="21">
        <f t="shared" si="3"/>
        <v>0.2472104433236427</v>
      </c>
      <c r="I48" s="37">
        <f>I5+I14+I16+I18+I24+I29+I35+I38+I43+I46</f>
        <v>357910709.30000007</v>
      </c>
      <c r="J48" s="22">
        <f>F48/I48</f>
        <v>1.522927384698963</v>
      </c>
    </row>
    <row r="50" spans="5:5">
      <c r="E50" s="47"/>
    </row>
  </sheetData>
  <mergeCells count="2">
    <mergeCell ref="A1:J1"/>
    <mergeCell ref="A48:B48"/>
  </mergeCells>
  <pageMargins left="0.78749999999999998" right="0.39374999999999999" top="0.39374999999999999" bottom="0.196527777777778" header="0.511811023622047" footer="0.511811023622047"/>
  <pageSetup paperSize="9" fitToHeight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3203125" defaultRowHeight="11.25"/>
  <sheetData/>
  <pageMargins left="0.75" right="0.75" top="1" bottom="1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3203125" defaultRowHeight="11.25"/>
  <sheetData/>
  <pageMargins left="0.75" right="0.75" top="1" bottom="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user_fin04</cp:lastModifiedBy>
  <cp:revision>17</cp:revision>
  <cp:lastPrinted>2019-06-04T05:22:28Z</cp:lastPrinted>
  <dcterms:created xsi:type="dcterms:W3CDTF">2010-02-16T06:26:11Z</dcterms:created>
  <dcterms:modified xsi:type="dcterms:W3CDTF">2025-04-15T05:43:57Z</dcterms:modified>
  <dc:language>ru-RU</dc:language>
</cp:coreProperties>
</file>