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Print_Area" localSheetId="0">Лист1!$A$1:$K$52</definedName>
  </definedNames>
  <calcPr calcId="125725"/>
</workbook>
</file>

<file path=xl/calcChain.xml><?xml version="1.0" encoding="utf-8"?>
<calcChain xmlns="http://schemas.openxmlformats.org/spreadsheetml/2006/main">
  <c r="K49" i="1"/>
  <c r="J49"/>
  <c r="E49"/>
  <c r="D49"/>
  <c r="C16" l="1"/>
  <c r="H19"/>
  <c r="F19"/>
  <c r="K18"/>
  <c r="J18"/>
  <c r="E18"/>
  <c r="D18"/>
  <c r="C18"/>
  <c r="I50"/>
  <c r="I48"/>
  <c r="I46"/>
  <c r="I45"/>
  <c r="I43"/>
  <c r="I42"/>
  <c r="I41"/>
  <c r="I40"/>
  <c r="I38"/>
  <c r="I37"/>
  <c r="I35"/>
  <c r="I34"/>
  <c r="I33"/>
  <c r="I32"/>
  <c r="I31"/>
  <c r="I29"/>
  <c r="I28"/>
  <c r="I27"/>
  <c r="I26"/>
  <c r="I24"/>
  <c r="I23"/>
  <c r="I22"/>
  <c r="I21"/>
  <c r="I15"/>
  <c r="I14"/>
  <c r="I13"/>
  <c r="I12"/>
  <c r="I11"/>
  <c r="I10"/>
  <c r="I9"/>
  <c r="I8"/>
  <c r="G50"/>
  <c r="G48"/>
  <c r="G46"/>
  <c r="G45"/>
  <c r="G43"/>
  <c r="G42"/>
  <c r="G41"/>
  <c r="G40"/>
  <c r="G38"/>
  <c r="G37"/>
  <c r="G35"/>
  <c r="G34"/>
  <c r="G33"/>
  <c r="G32"/>
  <c r="G31"/>
  <c r="G29"/>
  <c r="G28"/>
  <c r="G27"/>
  <c r="G26"/>
  <c r="G24"/>
  <c r="G23"/>
  <c r="G22"/>
  <c r="G15"/>
  <c r="G12"/>
  <c r="G11"/>
  <c r="G10"/>
  <c r="G9"/>
  <c r="H51"/>
  <c r="H50"/>
  <c r="H48"/>
  <c r="H46"/>
  <c r="H45"/>
  <c r="H43"/>
  <c r="H42"/>
  <c r="H41"/>
  <c r="H40"/>
  <c r="H38"/>
  <c r="H37"/>
  <c r="H35"/>
  <c r="H34"/>
  <c r="H33"/>
  <c r="H32"/>
  <c r="H31"/>
  <c r="H29"/>
  <c r="H28"/>
  <c r="H27"/>
  <c r="H26"/>
  <c r="H24"/>
  <c r="H23"/>
  <c r="H22"/>
  <c r="H21"/>
  <c r="H17"/>
  <c r="H15"/>
  <c r="H14"/>
  <c r="H13"/>
  <c r="H12"/>
  <c r="H11"/>
  <c r="H10"/>
  <c r="H9"/>
  <c r="H8"/>
  <c r="F51"/>
  <c r="F50"/>
  <c r="F48"/>
  <c r="F46"/>
  <c r="F45"/>
  <c r="F43"/>
  <c r="F42"/>
  <c r="F41"/>
  <c r="F40"/>
  <c r="F38"/>
  <c r="F37"/>
  <c r="F35"/>
  <c r="F34"/>
  <c r="F33"/>
  <c r="F32"/>
  <c r="F31"/>
  <c r="F29"/>
  <c r="F28"/>
  <c r="F27"/>
  <c r="F26"/>
  <c r="F24"/>
  <c r="F23"/>
  <c r="F22"/>
  <c r="F21"/>
  <c r="F17"/>
  <c r="F15"/>
  <c r="F14"/>
  <c r="F13"/>
  <c r="F12"/>
  <c r="F11"/>
  <c r="F10"/>
  <c r="F9"/>
  <c r="F8"/>
  <c r="H18" l="1"/>
  <c r="G18"/>
  <c r="F18"/>
  <c r="I18"/>
  <c r="C49"/>
  <c r="K20" l="1"/>
  <c r="J20"/>
  <c r="E20"/>
  <c r="D20"/>
  <c r="C20"/>
  <c r="I20" l="1"/>
  <c r="G20"/>
  <c r="H20"/>
  <c r="F20"/>
  <c r="D25"/>
  <c r="D47"/>
  <c r="E47"/>
  <c r="J47"/>
  <c r="K47"/>
  <c r="C47"/>
  <c r="D44"/>
  <c r="E44"/>
  <c r="J44"/>
  <c r="K44"/>
  <c r="C44"/>
  <c r="D39"/>
  <c r="E39"/>
  <c r="J39"/>
  <c r="K39"/>
  <c r="C39"/>
  <c r="D36"/>
  <c r="E36"/>
  <c r="J36"/>
  <c r="K36"/>
  <c r="C36"/>
  <c r="D30"/>
  <c r="E30"/>
  <c r="J30"/>
  <c r="K30"/>
  <c r="C30"/>
  <c r="E25"/>
  <c r="J25"/>
  <c r="K25"/>
  <c r="C25"/>
  <c r="D16"/>
  <c r="E16"/>
  <c r="J16"/>
  <c r="K16"/>
  <c r="D7"/>
  <c r="E7"/>
  <c r="J7"/>
  <c r="K7"/>
  <c r="C7"/>
  <c r="C52" l="1"/>
  <c r="I36"/>
  <c r="F36"/>
  <c r="G36"/>
  <c r="H36"/>
  <c r="F25"/>
  <c r="H25"/>
  <c r="I25"/>
  <c r="G25"/>
  <c r="H30"/>
  <c r="G30"/>
  <c r="F30"/>
  <c r="I30"/>
  <c r="G47"/>
  <c r="H47"/>
  <c r="F47"/>
  <c r="I47"/>
  <c r="F49"/>
  <c r="G49"/>
  <c r="H49"/>
  <c r="I49"/>
  <c r="D52"/>
  <c r="G39"/>
  <c r="I39"/>
  <c r="H39"/>
  <c r="F39"/>
  <c r="I44"/>
  <c r="F44"/>
  <c r="G44"/>
  <c r="H44"/>
  <c r="H16"/>
  <c r="F16"/>
  <c r="I7"/>
  <c r="H7"/>
  <c r="G7"/>
  <c r="F7"/>
  <c r="E52"/>
  <c r="J52"/>
  <c r="K52"/>
  <c r="G52" l="1"/>
  <c r="F52"/>
  <c r="I52"/>
  <c r="H52"/>
</calcChain>
</file>

<file path=xl/sharedStrings.xml><?xml version="1.0" encoding="utf-8"?>
<sst xmlns="http://schemas.openxmlformats.org/spreadsheetml/2006/main" count="121" uniqueCount="106">
  <si>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</si>
  <si>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</si>
  <si>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</si>
  <si>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</si>
  <si>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</si>
  <si>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</si>
  <si>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</si>
  <si>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</si>
  <si>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</si>
  <si>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</si>
  <si>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</si>
  <si>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</si>
  <si>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</si>
  <si>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</si>
  <si>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</si>
  <si>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</si>
  <si>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</si>
  <si>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</si>
  <si>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</si>
  <si>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</si>
  <si>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</si>
  <si>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</si>
  <si>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</si>
  <si>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</si>
  <si>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</si>
  <si>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</si>
  <si>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</si>
  <si>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</si>
  <si>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</si>
  <si>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</si>
  <si>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</si>
  <si>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</si>
  <si>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</si>
  <si>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</si>
  <si>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</si>
  <si>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</si>
  <si>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</si>
  <si>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</si>
  <si>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</si>
  <si>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</si>
  <si>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</si>
  <si>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</si>
  <si>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(тыс. рублей)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</si>
  <si>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</si>
  <si>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</si>
  <si>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</si>
  <si>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</si>
  <si>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</si>
  <si>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</si>
  <si>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</si>
  <si>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</si>
  <si>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</si>
  <si>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</si>
  <si>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</si>
  <si>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</si>
  <si>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</si>
  <si>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</si>
  <si>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</si>
  <si>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</si>
  <si>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</si>
  <si>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</si>
  <si>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</si>
  <si>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</si>
  <si>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</si>
  <si>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</si>
  <si>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</si>
  <si>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</si>
  <si>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</si>
  <si>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</si>
  <si>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</si>
  <si>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</si>
  <si>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</si>
  <si>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</si>
  <si>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</si>
  <si>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</si>
  <si>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</si>
  <si>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</si>
  <si>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</si>
  <si>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</si>
  <si>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</si>
  <si>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</si>
  <si>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</si>
  <si>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</si>
  <si>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1400</t>
  </si>
  <si>
    <t>1401</t>
  </si>
  <si>
    <t>МЕЖБЮДЖЕТНЫЕ ТРАНСФЕРТЫ ОБЩЕГО ХАРАКТЕРА БЮДЖЕТАМ БЮДЖЕТНОЙ СИСТЕМЫ РОССИЙСКОЙ ФЕДЕРАЦИИ</t>
  </si>
  <si>
    <t>Всего расходов</t>
  </si>
  <si>
    <t>Аналитические данные о расходах бюджета Партизанского муниципального района по разделам и подразделам классификации расходов</t>
  </si>
  <si>
    <t>2023 год</t>
  </si>
  <si>
    <t>1101</t>
  </si>
  <si>
    <t>Физическая культура</t>
  </si>
  <si>
    <t>Молодежная политика и оздоровление детей</t>
  </si>
  <si>
    <t>1403</t>
  </si>
  <si>
    <t>Прочие межбюджетные трансферты общего характера</t>
  </si>
  <si>
    <t>Прогноз</t>
  </si>
  <si>
    <t>тыс. руб.</t>
  </si>
  <si>
    <t>%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</si>
  <si>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</si>
  <si>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</si>
  <si>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-</t>
  </si>
  <si>
    <t>2024 год</t>
  </si>
  <si>
    <t>Факт за 
2021 год</t>
  </si>
  <si>
    <t>Уточненный план за 2022 год</t>
  </si>
  <si>
    <t>Сравнение
2023 с 2021</t>
  </si>
  <si>
    <t>Сравнение
2023 с 2022</t>
  </si>
  <si>
    <t>2025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</si>
</sst>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justify" wrapText="1"/>
    </xf>
    <xf numFmtId="49" fontId="1" fillId="0" borderId="2" xfId="0" applyNumberFormat="1" applyFont="1" applyFill="1" applyBorder="1" applyAlignment="1">
      <alignment horizontal="justify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top"/>
    </xf>
    <xf numFmtId="4" fontId="4" fillId="2" borderId="2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view="pageBreakPreview" zoomScaleNormal="100" zoomScaleSheetLayoutView="100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K32" sqref="K32"/>
    </sheetView>
  </sheetViews>
  <sheetFormatPr defaultColWidth="9.109375" defaultRowHeight="15.6"/>
  <cols>
    <col min="1" max="1" width="6.44140625" style="1" customWidth="1"/>
    <col min="2" max="2" width="65.109375" style="1" customWidth="1"/>
    <col min="3" max="3" width="16.33203125" style="12" customWidth="1"/>
    <col min="4" max="4" width="16.33203125" style="1" customWidth="1"/>
    <col min="5" max="6" width="16.33203125" style="12" customWidth="1"/>
    <col min="7" max="7" width="13" style="12" customWidth="1"/>
    <col min="8" max="8" width="16.33203125" style="12" customWidth="1"/>
    <col min="9" max="9" width="13" style="12" customWidth="1"/>
    <col min="10" max="10" width="16" style="12" customWidth="1"/>
    <col min="11" max="11" width="15.44140625" style="12" customWidth="1"/>
    <col min="12" max="16384" width="9.109375" style="1"/>
  </cols>
  <sheetData>
    <row r="1" spans="1:11" ht="39.75" customHeight="1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>
      <c r="K3" s="21" t="s">
        <v>42</v>
      </c>
    </row>
    <row r="4" spans="1:11" ht="33" customHeight="1">
      <c r="A4" s="25" t="s">
        <v>0</v>
      </c>
      <c r="B4" s="25" t="s">
        <v>1</v>
      </c>
      <c r="C4" s="26" t="s">
        <v>101</v>
      </c>
      <c r="D4" s="25" t="s">
        <v>102</v>
      </c>
      <c r="E4" s="19" t="s">
        <v>94</v>
      </c>
      <c r="F4" s="27" t="s">
        <v>103</v>
      </c>
      <c r="G4" s="28"/>
      <c r="H4" s="27" t="s">
        <v>104</v>
      </c>
      <c r="I4" s="28"/>
      <c r="J4" s="19" t="s">
        <v>94</v>
      </c>
      <c r="K4" s="19" t="s">
        <v>94</v>
      </c>
    </row>
    <row r="5" spans="1:11">
      <c r="A5" s="25"/>
      <c r="B5" s="25"/>
      <c r="C5" s="26"/>
      <c r="D5" s="25"/>
      <c r="E5" s="20" t="s">
        <v>88</v>
      </c>
      <c r="F5" s="20" t="s">
        <v>95</v>
      </c>
      <c r="G5" s="20" t="s">
        <v>96</v>
      </c>
      <c r="H5" s="20" t="s">
        <v>95</v>
      </c>
      <c r="I5" s="20" t="s">
        <v>96</v>
      </c>
      <c r="J5" s="20" t="s">
        <v>100</v>
      </c>
      <c r="K5" s="20" t="s">
        <v>105</v>
      </c>
    </row>
    <row r="6" spans="1:11">
      <c r="A6" s="2">
        <v>1</v>
      </c>
      <c r="B6" s="2">
        <v>2</v>
      </c>
      <c r="C6" s="13">
        <v>3</v>
      </c>
      <c r="D6" s="2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1" s="4" customFormat="1">
      <c r="A7" s="8" t="s">
        <v>43</v>
      </c>
      <c r="B7" s="6" t="s">
        <v>2</v>
      </c>
      <c r="C7" s="14">
        <f>SUM(C8:C15)</f>
        <v>114402.64000000001</v>
      </c>
      <c r="D7" s="10">
        <f>SUM(D8:D15)</f>
        <v>136214.82</v>
      </c>
      <c r="E7" s="14">
        <f>SUM(E8:E15)</f>
        <v>132949.83000000002</v>
      </c>
      <c r="F7" s="14">
        <f>E7-C7</f>
        <v>18547.190000000002</v>
      </c>
      <c r="G7" s="14">
        <f>E7/C7*100</f>
        <v>116.21220454353151</v>
      </c>
      <c r="H7" s="14">
        <f>E7-D7</f>
        <v>-3264.9899999999907</v>
      </c>
      <c r="I7" s="14">
        <f>E7/D7*100</f>
        <v>97.603058169441482</v>
      </c>
      <c r="J7" s="14">
        <f>SUM(J8:J15)</f>
        <v>132279.37</v>
      </c>
      <c r="K7" s="14">
        <f>SUM(K8:K15)</f>
        <v>133412.65</v>
      </c>
    </row>
    <row r="8" spans="1:11" ht="31.2">
      <c r="A8" s="9" t="s">
        <v>44</v>
      </c>
      <c r="B8" s="7" t="s">
        <v>3</v>
      </c>
      <c r="C8" s="15">
        <v>2457.2399999999998</v>
      </c>
      <c r="D8" s="11">
        <v>2375.4</v>
      </c>
      <c r="E8" s="15">
        <v>2492.5</v>
      </c>
      <c r="F8" s="14">
        <f t="shared" ref="F8:F52" si="0">E8-C8</f>
        <v>35.260000000000218</v>
      </c>
      <c r="G8" s="14" t="s">
        <v>99</v>
      </c>
      <c r="H8" s="14">
        <f t="shared" ref="H8:H52" si="1">E8-D8</f>
        <v>117.09999999999991</v>
      </c>
      <c r="I8" s="14">
        <f t="shared" ref="I8:I52" si="2">E8/D8*100</f>
        <v>104.92969605119139</v>
      </c>
      <c r="J8" s="15">
        <v>2492.5</v>
      </c>
      <c r="K8" s="15">
        <v>2492.5</v>
      </c>
    </row>
    <row r="9" spans="1:11" ht="46.8">
      <c r="A9" s="9" t="s">
        <v>45</v>
      </c>
      <c r="B9" s="7" t="s">
        <v>4</v>
      </c>
      <c r="C9" s="15">
        <v>7029.42</v>
      </c>
      <c r="D9" s="11">
        <v>7301.77</v>
      </c>
      <c r="E9" s="15">
        <v>7078</v>
      </c>
      <c r="F9" s="14">
        <f t="shared" si="0"/>
        <v>48.579999999999927</v>
      </c>
      <c r="G9" s="14">
        <f t="shared" ref="G9:G52" si="3">E9/C9*100</f>
        <v>100.69109542465809</v>
      </c>
      <c r="H9" s="14">
        <f t="shared" si="1"/>
        <v>-223.77000000000044</v>
      </c>
      <c r="I9" s="14">
        <f t="shared" si="2"/>
        <v>96.935400594650332</v>
      </c>
      <c r="J9" s="15">
        <v>7078</v>
      </c>
      <c r="K9" s="15">
        <v>7078</v>
      </c>
    </row>
    <row r="10" spans="1:11" ht="46.8">
      <c r="A10" s="9" t="s">
        <v>46</v>
      </c>
      <c r="B10" s="7" t="s">
        <v>5</v>
      </c>
      <c r="C10" s="15">
        <v>47050.64</v>
      </c>
      <c r="D10" s="11">
        <v>46976.18</v>
      </c>
      <c r="E10" s="15">
        <v>49854.400000000001</v>
      </c>
      <c r="F10" s="14">
        <f t="shared" si="0"/>
        <v>2803.760000000002</v>
      </c>
      <c r="G10" s="14">
        <f t="shared" si="3"/>
        <v>105.95902627466917</v>
      </c>
      <c r="H10" s="14">
        <f t="shared" si="1"/>
        <v>2878.2200000000012</v>
      </c>
      <c r="I10" s="14">
        <f t="shared" si="2"/>
        <v>106.12697754478972</v>
      </c>
      <c r="J10" s="15">
        <v>49854.400000000001</v>
      </c>
      <c r="K10" s="15">
        <v>49854.400000000001</v>
      </c>
    </row>
    <row r="11" spans="1:11">
      <c r="A11" s="9" t="s">
        <v>47</v>
      </c>
      <c r="B11" s="7" t="s">
        <v>6</v>
      </c>
      <c r="C11" s="15">
        <v>46.94</v>
      </c>
      <c r="D11" s="11">
        <v>314.38</v>
      </c>
      <c r="E11" s="15">
        <v>18.670000000000002</v>
      </c>
      <c r="F11" s="14">
        <f t="shared" si="0"/>
        <v>-28.269999999999996</v>
      </c>
      <c r="G11" s="14">
        <f t="shared" si="3"/>
        <v>39.774179804005115</v>
      </c>
      <c r="H11" s="14">
        <f t="shared" si="1"/>
        <v>-295.70999999999998</v>
      </c>
      <c r="I11" s="14">
        <f t="shared" si="2"/>
        <v>5.9386729435714747</v>
      </c>
      <c r="J11" s="15">
        <v>16.600000000000001</v>
      </c>
      <c r="K11" s="15">
        <v>16.600000000000001</v>
      </c>
    </row>
    <row r="12" spans="1:11" ht="46.8">
      <c r="A12" s="9" t="s">
        <v>48</v>
      </c>
      <c r="B12" s="7" t="s">
        <v>7</v>
      </c>
      <c r="C12" s="15">
        <v>12188.03</v>
      </c>
      <c r="D12" s="11">
        <v>13770.46</v>
      </c>
      <c r="E12" s="15">
        <v>13658.9</v>
      </c>
      <c r="F12" s="14">
        <f t="shared" si="0"/>
        <v>1470.869999999999</v>
      </c>
      <c r="G12" s="14">
        <f t="shared" si="3"/>
        <v>112.06815211317989</v>
      </c>
      <c r="H12" s="14">
        <f t="shared" si="1"/>
        <v>-111.55999999999949</v>
      </c>
      <c r="I12" s="14">
        <f t="shared" si="2"/>
        <v>99.189860033724358</v>
      </c>
      <c r="J12" s="15">
        <v>13658.89</v>
      </c>
      <c r="K12" s="15">
        <v>13658.89</v>
      </c>
    </row>
    <row r="13" spans="1:11">
      <c r="A13" s="9" t="s">
        <v>49</v>
      </c>
      <c r="B13" s="7" t="s">
        <v>8</v>
      </c>
      <c r="C13" s="15">
        <v>510.6</v>
      </c>
      <c r="D13" s="11">
        <v>0</v>
      </c>
      <c r="E13" s="15">
        <v>0</v>
      </c>
      <c r="F13" s="14">
        <f t="shared" si="0"/>
        <v>-510.6</v>
      </c>
      <c r="G13" s="14" t="s">
        <v>99</v>
      </c>
      <c r="H13" s="14">
        <f t="shared" si="1"/>
        <v>0</v>
      </c>
      <c r="I13" s="14" t="e">
        <f t="shared" si="2"/>
        <v>#DIV/0!</v>
      </c>
      <c r="J13" s="15">
        <v>0</v>
      </c>
      <c r="K13" s="15">
        <v>0</v>
      </c>
    </row>
    <row r="14" spans="1:11">
      <c r="A14" s="9" t="s">
        <v>50</v>
      </c>
      <c r="B14" s="7" t="s">
        <v>9</v>
      </c>
      <c r="C14" s="15">
        <v>0</v>
      </c>
      <c r="D14" s="11">
        <v>13900.3</v>
      </c>
      <c r="E14" s="15">
        <v>15151</v>
      </c>
      <c r="F14" s="14">
        <f t="shared" si="0"/>
        <v>15151</v>
      </c>
      <c r="G14" s="14" t="s">
        <v>99</v>
      </c>
      <c r="H14" s="14">
        <f t="shared" si="1"/>
        <v>1250.7000000000007</v>
      </c>
      <c r="I14" s="14">
        <f t="shared" si="2"/>
        <v>108.99764753278707</v>
      </c>
      <c r="J14" s="15">
        <v>14700</v>
      </c>
      <c r="K14" s="15">
        <v>14600</v>
      </c>
    </row>
    <row r="15" spans="1:11">
      <c r="A15" s="9" t="s">
        <v>51</v>
      </c>
      <c r="B15" s="7" t="s">
        <v>10</v>
      </c>
      <c r="C15" s="15">
        <v>45119.77</v>
      </c>
      <c r="D15" s="11">
        <v>51576.33</v>
      </c>
      <c r="E15" s="15">
        <v>44696.36</v>
      </c>
      <c r="F15" s="14">
        <f t="shared" si="0"/>
        <v>-423.40999999999622</v>
      </c>
      <c r="G15" s="14">
        <f t="shared" si="3"/>
        <v>99.061586528477434</v>
      </c>
      <c r="H15" s="14">
        <f t="shared" si="1"/>
        <v>-6879.9700000000012</v>
      </c>
      <c r="I15" s="14">
        <f t="shared" si="2"/>
        <v>86.660605746861009</v>
      </c>
      <c r="J15" s="15">
        <v>44478.98</v>
      </c>
      <c r="K15" s="15">
        <v>45712.26</v>
      </c>
    </row>
    <row r="16" spans="1:11" s="4" customFormat="1">
      <c r="A16" s="8" t="s">
        <v>52</v>
      </c>
      <c r="B16" s="6" t="s">
        <v>11</v>
      </c>
      <c r="C16" s="14">
        <f>C17</f>
        <v>0</v>
      </c>
      <c r="D16" s="10">
        <f>SUM(D17:D17)</f>
        <v>0</v>
      </c>
      <c r="E16" s="14">
        <f>SUM(E17:E17)</f>
        <v>0</v>
      </c>
      <c r="F16" s="14">
        <f t="shared" si="0"/>
        <v>0</v>
      </c>
      <c r="G16" s="14" t="s">
        <v>99</v>
      </c>
      <c r="H16" s="14">
        <f t="shared" si="1"/>
        <v>0</v>
      </c>
      <c r="I16" s="14" t="s">
        <v>99</v>
      </c>
      <c r="J16" s="14">
        <f>SUM(J17:J17)</f>
        <v>0</v>
      </c>
      <c r="K16" s="14">
        <f>SUM(K17:K17)</f>
        <v>0</v>
      </c>
    </row>
    <row r="17" spans="1:11">
      <c r="A17" s="9" t="s">
        <v>53</v>
      </c>
      <c r="B17" s="7" t="s">
        <v>12</v>
      </c>
      <c r="C17" s="15"/>
      <c r="D17" s="11">
        <v>0</v>
      </c>
      <c r="E17" s="15">
        <v>0</v>
      </c>
      <c r="F17" s="14">
        <f t="shared" si="0"/>
        <v>0</v>
      </c>
      <c r="G17" s="14" t="s">
        <v>99</v>
      </c>
      <c r="H17" s="14">
        <f t="shared" si="1"/>
        <v>0</v>
      </c>
      <c r="I17" s="14" t="s">
        <v>99</v>
      </c>
      <c r="J17" s="15">
        <v>0</v>
      </c>
      <c r="K17" s="15">
        <v>0</v>
      </c>
    </row>
    <row r="18" spans="1:11" s="4" customFormat="1" ht="31.2">
      <c r="A18" s="8" t="s">
        <v>54</v>
      </c>
      <c r="B18" s="6" t="s">
        <v>13</v>
      </c>
      <c r="C18" s="14">
        <f>SUM(C19:C19)</f>
        <v>34115.29</v>
      </c>
      <c r="D18" s="14">
        <f>SUM(D19:D19)</f>
        <v>17217.189999999999</v>
      </c>
      <c r="E18" s="14">
        <f>SUM(E19:E19)</f>
        <v>3000</v>
      </c>
      <c r="F18" s="14">
        <f t="shared" ref="F18" si="4">E18-C18</f>
        <v>-31115.29</v>
      </c>
      <c r="G18" s="14">
        <f t="shared" ref="G18" si="5">E18/C18*100</f>
        <v>8.7937109724114908</v>
      </c>
      <c r="H18" s="14">
        <f t="shared" ref="H18" si="6">E18-D18</f>
        <v>-14217.189999999999</v>
      </c>
      <c r="I18" s="14">
        <f t="shared" ref="I18" si="7">E18/D18*100</f>
        <v>17.42444614945877</v>
      </c>
      <c r="J18" s="14">
        <f>SUM(J19:J19)</f>
        <v>0</v>
      </c>
      <c r="K18" s="14">
        <f>SUM(K19:K19)</f>
        <v>0</v>
      </c>
    </row>
    <row r="19" spans="1:11" ht="31.2">
      <c r="A19" s="9" t="s">
        <v>97</v>
      </c>
      <c r="B19" s="7" t="s">
        <v>98</v>
      </c>
      <c r="C19" s="15">
        <v>34115.29</v>
      </c>
      <c r="D19" s="11">
        <v>17217.189999999999</v>
      </c>
      <c r="E19" s="15">
        <v>3000</v>
      </c>
      <c r="F19" s="14">
        <f t="shared" ref="F19" si="8">E19-C19</f>
        <v>-31115.29</v>
      </c>
      <c r="G19" s="14" t="s">
        <v>99</v>
      </c>
      <c r="H19" s="14">
        <f t="shared" ref="H19" si="9">E19-D19</f>
        <v>-14217.189999999999</v>
      </c>
      <c r="I19" s="14" t="s">
        <v>99</v>
      </c>
      <c r="J19" s="15">
        <v>0</v>
      </c>
      <c r="K19" s="15">
        <v>0</v>
      </c>
    </row>
    <row r="20" spans="1:11" s="4" customFormat="1">
      <c r="A20" s="8" t="s">
        <v>55</v>
      </c>
      <c r="B20" s="6" t="s">
        <v>14</v>
      </c>
      <c r="C20" s="14">
        <f>SUM(C21:C24)</f>
        <v>59371.97</v>
      </c>
      <c r="D20" s="10">
        <f t="shared" ref="D20:K20" si="10">SUM(D21:D24)</f>
        <v>67186.09</v>
      </c>
      <c r="E20" s="14">
        <f t="shared" si="10"/>
        <v>29444.28</v>
      </c>
      <c r="F20" s="14">
        <f t="shared" si="0"/>
        <v>-29927.690000000002</v>
      </c>
      <c r="G20" s="14">
        <f t="shared" si="3"/>
        <v>49.59289711963406</v>
      </c>
      <c r="H20" s="14">
        <f t="shared" si="1"/>
        <v>-37741.81</v>
      </c>
      <c r="I20" s="14">
        <f t="shared" si="2"/>
        <v>43.824964363903298</v>
      </c>
      <c r="J20" s="14">
        <f t="shared" si="10"/>
        <v>27317</v>
      </c>
      <c r="K20" s="14">
        <f t="shared" si="10"/>
        <v>26962</v>
      </c>
    </row>
    <row r="21" spans="1:11" s="4" customFormat="1">
      <c r="A21" s="9" t="s">
        <v>56</v>
      </c>
      <c r="B21" s="7" t="s">
        <v>15</v>
      </c>
      <c r="C21" s="15">
        <v>0</v>
      </c>
      <c r="D21" s="11">
        <v>1568.28</v>
      </c>
      <c r="E21" s="15">
        <v>1568.28</v>
      </c>
      <c r="F21" s="14">
        <f t="shared" si="0"/>
        <v>1568.28</v>
      </c>
      <c r="G21" s="14" t="s">
        <v>99</v>
      </c>
      <c r="H21" s="14">
        <f t="shared" si="1"/>
        <v>0</v>
      </c>
      <c r="I21" s="14">
        <f t="shared" si="2"/>
        <v>100</v>
      </c>
      <c r="J21" s="15">
        <v>426</v>
      </c>
      <c r="K21" s="15">
        <v>426</v>
      </c>
    </row>
    <row r="22" spans="1:11">
      <c r="A22" s="9" t="s">
        <v>57</v>
      </c>
      <c r="B22" s="7" t="s">
        <v>16</v>
      </c>
      <c r="C22" s="15">
        <v>50</v>
      </c>
      <c r="D22" s="11">
        <v>1016</v>
      </c>
      <c r="E22" s="15">
        <v>1016</v>
      </c>
      <c r="F22" s="14">
        <f t="shared" si="0"/>
        <v>966</v>
      </c>
      <c r="G22" s="14">
        <f t="shared" si="3"/>
        <v>2032</v>
      </c>
      <c r="H22" s="14">
        <f t="shared" si="1"/>
        <v>0</v>
      </c>
      <c r="I22" s="14">
        <f t="shared" si="2"/>
        <v>100</v>
      </c>
      <c r="J22" s="15">
        <v>1016</v>
      </c>
      <c r="K22" s="15">
        <v>1016</v>
      </c>
    </row>
    <row r="23" spans="1:11" s="4" customFormat="1">
      <c r="A23" s="9" t="s">
        <v>58</v>
      </c>
      <c r="B23" s="7" t="s">
        <v>17</v>
      </c>
      <c r="C23" s="15">
        <v>56931.62</v>
      </c>
      <c r="D23" s="11">
        <v>63221.81</v>
      </c>
      <c r="E23" s="15">
        <v>25500</v>
      </c>
      <c r="F23" s="14">
        <f t="shared" si="0"/>
        <v>-31431.620000000003</v>
      </c>
      <c r="G23" s="14">
        <f t="shared" si="3"/>
        <v>44.790575079367137</v>
      </c>
      <c r="H23" s="14">
        <f t="shared" si="1"/>
        <v>-37721.81</v>
      </c>
      <c r="I23" s="14">
        <f t="shared" si="2"/>
        <v>40.334182143788674</v>
      </c>
      <c r="J23" s="15">
        <v>25500</v>
      </c>
      <c r="K23" s="15">
        <v>25500</v>
      </c>
    </row>
    <row r="24" spans="1:11">
      <c r="A24" s="9" t="s">
        <v>59</v>
      </c>
      <c r="B24" s="7" t="s">
        <v>18</v>
      </c>
      <c r="C24" s="15">
        <v>2390.35</v>
      </c>
      <c r="D24" s="11">
        <v>1380</v>
      </c>
      <c r="E24" s="15">
        <v>1360</v>
      </c>
      <c r="F24" s="14">
        <f t="shared" si="0"/>
        <v>-1030.3499999999999</v>
      </c>
      <c r="G24" s="14">
        <f t="shared" si="3"/>
        <v>56.895433723094946</v>
      </c>
      <c r="H24" s="14">
        <f t="shared" si="1"/>
        <v>-20</v>
      </c>
      <c r="I24" s="14">
        <f t="shared" si="2"/>
        <v>98.550724637681171</v>
      </c>
      <c r="J24" s="15">
        <v>375</v>
      </c>
      <c r="K24" s="15">
        <v>20</v>
      </c>
    </row>
    <row r="25" spans="1:11" s="4" customFormat="1">
      <c r="A25" s="8" t="s">
        <v>60</v>
      </c>
      <c r="B25" s="6" t="s">
        <v>19</v>
      </c>
      <c r="C25" s="14">
        <f>SUM(C26:C29)</f>
        <v>46044.240000000005</v>
      </c>
      <c r="D25" s="10">
        <f>SUM(D26:D29)</f>
        <v>30406.34</v>
      </c>
      <c r="E25" s="14">
        <f>SUM(E26:E29)</f>
        <v>38123.449999999997</v>
      </c>
      <c r="F25" s="14">
        <f t="shared" si="0"/>
        <v>-7920.7900000000081</v>
      </c>
      <c r="G25" s="14">
        <f t="shared" si="3"/>
        <v>82.797435683594728</v>
      </c>
      <c r="H25" s="14">
        <f t="shared" si="1"/>
        <v>7717.1099999999969</v>
      </c>
      <c r="I25" s="14">
        <f t="shared" si="2"/>
        <v>125.37993721046334</v>
      </c>
      <c r="J25" s="14">
        <f>SUM(J26:J29)</f>
        <v>2370.09</v>
      </c>
      <c r="K25" s="14">
        <f>SUM(K26:K29)</f>
        <v>2370.09</v>
      </c>
    </row>
    <row r="26" spans="1:11">
      <c r="A26" s="9" t="s">
        <v>61</v>
      </c>
      <c r="B26" s="7" t="s">
        <v>20</v>
      </c>
      <c r="C26" s="15">
        <v>24933.99</v>
      </c>
      <c r="D26" s="11">
        <v>7850.47</v>
      </c>
      <c r="E26" s="15">
        <v>2020</v>
      </c>
      <c r="F26" s="14">
        <f t="shared" si="0"/>
        <v>-22913.99</v>
      </c>
      <c r="G26" s="14">
        <f t="shared" si="3"/>
        <v>8.1013909125655363</v>
      </c>
      <c r="H26" s="14">
        <f t="shared" si="1"/>
        <v>-5830.47</v>
      </c>
      <c r="I26" s="14">
        <f t="shared" si="2"/>
        <v>25.730943497650461</v>
      </c>
      <c r="J26" s="15">
        <v>2020</v>
      </c>
      <c r="K26" s="15">
        <v>2020</v>
      </c>
    </row>
    <row r="27" spans="1:11">
      <c r="A27" s="9" t="s">
        <v>62</v>
      </c>
      <c r="B27" s="7" t="s">
        <v>21</v>
      </c>
      <c r="C27" s="15">
        <v>18975.78</v>
      </c>
      <c r="D27" s="11">
        <v>21105.78</v>
      </c>
      <c r="E27" s="15">
        <v>34503.360000000001</v>
      </c>
      <c r="F27" s="14">
        <f t="shared" si="0"/>
        <v>15527.580000000002</v>
      </c>
      <c r="G27" s="14">
        <f t="shared" si="3"/>
        <v>181.82841495843653</v>
      </c>
      <c r="H27" s="14">
        <f t="shared" si="1"/>
        <v>13397.580000000002</v>
      </c>
      <c r="I27" s="14">
        <f t="shared" si="2"/>
        <v>163.47825098148471</v>
      </c>
      <c r="J27" s="15">
        <v>0</v>
      </c>
      <c r="K27" s="15">
        <v>0</v>
      </c>
    </row>
    <row r="28" spans="1:11">
      <c r="A28" s="9" t="s">
        <v>63</v>
      </c>
      <c r="B28" s="7" t="s">
        <v>22</v>
      </c>
      <c r="C28" s="15">
        <v>2134.23</v>
      </c>
      <c r="D28" s="11">
        <v>1450</v>
      </c>
      <c r="E28" s="15">
        <v>1600</v>
      </c>
      <c r="F28" s="14">
        <f t="shared" si="0"/>
        <v>-534.23</v>
      </c>
      <c r="G28" s="14">
        <f t="shared" si="3"/>
        <v>74.968489806628142</v>
      </c>
      <c r="H28" s="14">
        <f t="shared" si="1"/>
        <v>150</v>
      </c>
      <c r="I28" s="14">
        <f t="shared" si="2"/>
        <v>110.34482758620689</v>
      </c>
      <c r="J28" s="15">
        <v>350</v>
      </c>
      <c r="K28" s="15">
        <v>350</v>
      </c>
    </row>
    <row r="29" spans="1:11">
      <c r="A29" s="9" t="s">
        <v>64</v>
      </c>
      <c r="B29" s="7" t="s">
        <v>23</v>
      </c>
      <c r="C29" s="15">
        <v>0.24</v>
      </c>
      <c r="D29" s="11">
        <v>0.09</v>
      </c>
      <c r="E29" s="15">
        <v>0.09</v>
      </c>
      <c r="F29" s="14">
        <f t="shared" si="0"/>
        <v>-0.15</v>
      </c>
      <c r="G29" s="14">
        <f t="shared" si="3"/>
        <v>37.5</v>
      </c>
      <c r="H29" s="14">
        <f t="shared" si="1"/>
        <v>0</v>
      </c>
      <c r="I29" s="14">
        <f t="shared" si="2"/>
        <v>100</v>
      </c>
      <c r="J29" s="15">
        <v>0.09</v>
      </c>
      <c r="K29" s="15">
        <v>0.09</v>
      </c>
    </row>
    <row r="30" spans="1:11" s="4" customFormat="1">
      <c r="A30" s="8" t="s">
        <v>65</v>
      </c>
      <c r="B30" s="6" t="s">
        <v>24</v>
      </c>
      <c r="C30" s="14">
        <f>SUM(C31:C35)</f>
        <v>908758.41000000015</v>
      </c>
      <c r="D30" s="10">
        <f t="shared" ref="D30:K30" si="11">SUM(D31:D35)</f>
        <v>889785.54</v>
      </c>
      <c r="E30" s="14">
        <f t="shared" si="11"/>
        <v>823291.11</v>
      </c>
      <c r="F30" s="14">
        <f t="shared" si="0"/>
        <v>-85467.300000000163</v>
      </c>
      <c r="G30" s="14">
        <f t="shared" si="3"/>
        <v>90.595157188146388</v>
      </c>
      <c r="H30" s="14">
        <f t="shared" si="1"/>
        <v>-66494.430000000051</v>
      </c>
      <c r="I30" s="14">
        <f t="shared" si="2"/>
        <v>92.526914968746283</v>
      </c>
      <c r="J30" s="14">
        <f t="shared" si="11"/>
        <v>841674.59</v>
      </c>
      <c r="K30" s="14">
        <f t="shared" si="11"/>
        <v>861755.25999999989</v>
      </c>
    </row>
    <row r="31" spans="1:11" s="4" customFormat="1">
      <c r="A31" s="9" t="s">
        <v>66</v>
      </c>
      <c r="B31" s="7" t="s">
        <v>25</v>
      </c>
      <c r="C31" s="15">
        <v>177385.38</v>
      </c>
      <c r="D31" s="11">
        <v>211591.22</v>
      </c>
      <c r="E31" s="15">
        <v>212027.27</v>
      </c>
      <c r="F31" s="14">
        <f t="shared" si="0"/>
        <v>34641.889999999985</v>
      </c>
      <c r="G31" s="14">
        <f t="shared" si="3"/>
        <v>119.52916863836241</v>
      </c>
      <c r="H31" s="14">
        <f t="shared" si="1"/>
        <v>436.04999999998836</v>
      </c>
      <c r="I31" s="14">
        <f t="shared" si="2"/>
        <v>100.20608132983968</v>
      </c>
      <c r="J31" s="15">
        <v>214978.36</v>
      </c>
      <c r="K31" s="15">
        <v>217148.09</v>
      </c>
    </row>
    <row r="32" spans="1:11">
      <c r="A32" s="9" t="s">
        <v>67</v>
      </c>
      <c r="B32" s="7" t="s">
        <v>26</v>
      </c>
      <c r="C32" s="15">
        <v>651602.76</v>
      </c>
      <c r="D32" s="11">
        <v>591816.64</v>
      </c>
      <c r="E32" s="15">
        <v>520259.66</v>
      </c>
      <c r="F32" s="14">
        <f t="shared" si="0"/>
        <v>-131343.10000000003</v>
      </c>
      <c r="G32" s="14">
        <f t="shared" si="3"/>
        <v>79.843071874035644</v>
      </c>
      <c r="H32" s="14">
        <f t="shared" si="1"/>
        <v>-71556.98000000004</v>
      </c>
      <c r="I32" s="14">
        <f t="shared" si="2"/>
        <v>87.908927332627883</v>
      </c>
      <c r="J32" s="15">
        <v>544427.54</v>
      </c>
      <c r="K32" s="15">
        <v>562310.52</v>
      </c>
    </row>
    <row r="33" spans="1:11">
      <c r="A33" s="9" t="s">
        <v>68</v>
      </c>
      <c r="B33" s="7" t="s">
        <v>27</v>
      </c>
      <c r="C33" s="15">
        <v>49267.17</v>
      </c>
      <c r="D33" s="11">
        <v>53019.08</v>
      </c>
      <c r="E33" s="15">
        <v>58316.76</v>
      </c>
      <c r="F33" s="14">
        <f t="shared" si="0"/>
        <v>9049.5900000000038</v>
      </c>
      <c r="G33" s="14">
        <f t="shared" si="3"/>
        <v>118.36839826602584</v>
      </c>
      <c r="H33" s="14">
        <f t="shared" si="1"/>
        <v>5297.68</v>
      </c>
      <c r="I33" s="14">
        <f t="shared" si="2"/>
        <v>109.99202551232499</v>
      </c>
      <c r="J33" s="15">
        <v>52849.45</v>
      </c>
      <c r="K33" s="15">
        <v>52832.2</v>
      </c>
    </row>
    <row r="34" spans="1:11">
      <c r="A34" s="9" t="s">
        <v>69</v>
      </c>
      <c r="B34" s="7" t="s">
        <v>91</v>
      </c>
      <c r="C34" s="15">
        <v>4785.3</v>
      </c>
      <c r="D34" s="11">
        <v>5999.55</v>
      </c>
      <c r="E34" s="15">
        <v>1099</v>
      </c>
      <c r="F34" s="14">
        <f t="shared" si="0"/>
        <v>-3686.3</v>
      </c>
      <c r="G34" s="14">
        <f t="shared" si="3"/>
        <v>22.96616722044595</v>
      </c>
      <c r="H34" s="14">
        <f t="shared" si="1"/>
        <v>-4900.55</v>
      </c>
      <c r="I34" s="14">
        <f t="shared" si="2"/>
        <v>18.318040519705644</v>
      </c>
      <c r="J34" s="15">
        <v>1162</v>
      </c>
      <c r="K34" s="15">
        <v>1182</v>
      </c>
    </row>
    <row r="35" spans="1:11" s="4" customFormat="1">
      <c r="A35" s="9" t="s">
        <v>70</v>
      </c>
      <c r="B35" s="7" t="s">
        <v>28</v>
      </c>
      <c r="C35" s="15">
        <v>25717.8</v>
      </c>
      <c r="D35" s="11">
        <v>27359.05</v>
      </c>
      <c r="E35" s="15">
        <v>31588.42</v>
      </c>
      <c r="F35" s="14">
        <f t="shared" si="0"/>
        <v>5870.619999999999</v>
      </c>
      <c r="G35" s="14">
        <f t="shared" si="3"/>
        <v>122.827069189433</v>
      </c>
      <c r="H35" s="14">
        <f t="shared" si="1"/>
        <v>4229.369999999999</v>
      </c>
      <c r="I35" s="14">
        <f t="shared" si="2"/>
        <v>115.45876044672603</v>
      </c>
      <c r="J35" s="15">
        <v>28257.24</v>
      </c>
      <c r="K35" s="15">
        <v>28282.45</v>
      </c>
    </row>
    <row r="36" spans="1:11" s="4" customFormat="1">
      <c r="A36" s="8" t="s">
        <v>71</v>
      </c>
      <c r="B36" s="6" t="s">
        <v>29</v>
      </c>
      <c r="C36" s="14">
        <f>SUM(C37:C38)</f>
        <v>60995</v>
      </c>
      <c r="D36" s="10">
        <f t="shared" ref="D36:K36" si="12">SUM(D37:D38)</f>
        <v>61199.78</v>
      </c>
      <c r="E36" s="14">
        <f t="shared" si="12"/>
        <v>62193.69</v>
      </c>
      <c r="F36" s="14">
        <f t="shared" si="0"/>
        <v>1198.6900000000023</v>
      </c>
      <c r="G36" s="14">
        <f t="shared" si="3"/>
        <v>101.96522665792278</v>
      </c>
      <c r="H36" s="14">
        <f t="shared" si="1"/>
        <v>993.91000000000349</v>
      </c>
      <c r="I36" s="14">
        <f t="shared" si="2"/>
        <v>101.62404178577114</v>
      </c>
      <c r="J36" s="14">
        <f t="shared" si="12"/>
        <v>60610.100000000006</v>
      </c>
      <c r="K36" s="14">
        <f t="shared" si="12"/>
        <v>62702.399999999994</v>
      </c>
    </row>
    <row r="37" spans="1:11">
      <c r="A37" s="9" t="s">
        <v>72</v>
      </c>
      <c r="B37" s="7" t="s">
        <v>30</v>
      </c>
      <c r="C37" s="15">
        <v>35509.89</v>
      </c>
      <c r="D37" s="11">
        <v>33236.01</v>
      </c>
      <c r="E37" s="15">
        <v>35322.49</v>
      </c>
      <c r="F37" s="14">
        <f t="shared" si="0"/>
        <v>-187.40000000000146</v>
      </c>
      <c r="G37" s="14">
        <f t="shared" si="3"/>
        <v>99.472259700044134</v>
      </c>
      <c r="H37" s="14">
        <f t="shared" si="1"/>
        <v>2086.4799999999959</v>
      </c>
      <c r="I37" s="14">
        <f t="shared" si="2"/>
        <v>106.27776920274124</v>
      </c>
      <c r="J37" s="15">
        <v>33738.9</v>
      </c>
      <c r="K37" s="15">
        <v>35831.199999999997</v>
      </c>
    </row>
    <row r="38" spans="1:11">
      <c r="A38" s="9" t="s">
        <v>73</v>
      </c>
      <c r="B38" s="7" t="s">
        <v>31</v>
      </c>
      <c r="C38" s="15">
        <v>25485.11</v>
      </c>
      <c r="D38" s="11">
        <v>27963.77</v>
      </c>
      <c r="E38" s="15">
        <v>26871.200000000001</v>
      </c>
      <c r="F38" s="14">
        <f t="shared" si="0"/>
        <v>1386.0900000000001</v>
      </c>
      <c r="G38" s="14">
        <f t="shared" si="3"/>
        <v>105.4388229048256</v>
      </c>
      <c r="H38" s="14">
        <f t="shared" si="1"/>
        <v>-1092.5699999999997</v>
      </c>
      <c r="I38" s="14">
        <f t="shared" si="2"/>
        <v>96.092908788764902</v>
      </c>
      <c r="J38" s="15">
        <v>26871.200000000001</v>
      </c>
      <c r="K38" s="15">
        <v>26871.200000000001</v>
      </c>
    </row>
    <row r="39" spans="1:11" s="4" customFormat="1">
      <c r="A39" s="8" t="s">
        <v>74</v>
      </c>
      <c r="B39" s="6" t="s">
        <v>32</v>
      </c>
      <c r="C39" s="14">
        <f>SUM(C40:C43)</f>
        <v>70075.88</v>
      </c>
      <c r="D39" s="10">
        <f t="shared" ref="D39:K39" si="13">SUM(D40:D43)</f>
        <v>75254.409999999989</v>
      </c>
      <c r="E39" s="14">
        <f t="shared" si="13"/>
        <v>104985.73</v>
      </c>
      <c r="F39" s="14">
        <f t="shared" si="0"/>
        <v>34909.849999999991</v>
      </c>
      <c r="G39" s="14">
        <f t="shared" si="3"/>
        <v>149.81721242744294</v>
      </c>
      <c r="H39" s="14">
        <f t="shared" si="1"/>
        <v>29731.320000000007</v>
      </c>
      <c r="I39" s="14">
        <f t="shared" si="2"/>
        <v>139.50774446308199</v>
      </c>
      <c r="J39" s="14">
        <f t="shared" si="13"/>
        <v>111110.27</v>
      </c>
      <c r="K39" s="14">
        <f t="shared" si="13"/>
        <v>107745.4</v>
      </c>
    </row>
    <row r="40" spans="1:11">
      <c r="A40" s="9" t="s">
        <v>75</v>
      </c>
      <c r="B40" s="7" t="s">
        <v>33</v>
      </c>
      <c r="C40" s="15">
        <v>4248.8500000000004</v>
      </c>
      <c r="D40" s="11">
        <v>4312.41</v>
      </c>
      <c r="E40" s="15">
        <v>4306.6899999999996</v>
      </c>
      <c r="F40" s="14">
        <f t="shared" si="0"/>
        <v>57.839999999999236</v>
      </c>
      <c r="G40" s="14">
        <f t="shared" si="3"/>
        <v>101.3613095308142</v>
      </c>
      <c r="H40" s="14">
        <f t="shared" si="1"/>
        <v>-5.7200000000002547</v>
      </c>
      <c r="I40" s="14">
        <f t="shared" si="2"/>
        <v>99.867359550692072</v>
      </c>
      <c r="J40" s="15">
        <v>4306.6899999999996</v>
      </c>
      <c r="K40" s="15">
        <v>4306.6899999999996</v>
      </c>
    </row>
    <row r="41" spans="1:11">
      <c r="A41" s="9" t="s">
        <v>76</v>
      </c>
      <c r="B41" s="7" t="s">
        <v>34</v>
      </c>
      <c r="C41" s="15">
        <v>4447.8</v>
      </c>
      <c r="D41" s="11">
        <v>5367.95</v>
      </c>
      <c r="E41" s="15">
        <v>6653.23</v>
      </c>
      <c r="F41" s="14">
        <f t="shared" si="0"/>
        <v>2205.4299999999994</v>
      </c>
      <c r="G41" s="14">
        <f t="shared" si="3"/>
        <v>149.58473852241556</v>
      </c>
      <c r="H41" s="14">
        <f t="shared" si="1"/>
        <v>1285.2799999999997</v>
      </c>
      <c r="I41" s="14">
        <f t="shared" si="2"/>
        <v>123.94359112882944</v>
      </c>
      <c r="J41" s="15">
        <v>6029</v>
      </c>
      <c r="K41" s="15">
        <v>6063.02</v>
      </c>
    </row>
    <row r="42" spans="1:11" s="4" customFormat="1">
      <c r="A42" s="9" t="s">
        <v>77</v>
      </c>
      <c r="B42" s="7" t="s">
        <v>35</v>
      </c>
      <c r="C42" s="15">
        <v>60408.23</v>
      </c>
      <c r="D42" s="11">
        <v>64432.76</v>
      </c>
      <c r="E42" s="15">
        <v>92924.22</v>
      </c>
      <c r="F42" s="14">
        <f t="shared" si="0"/>
        <v>32515.989999999998</v>
      </c>
      <c r="G42" s="14">
        <f t="shared" si="3"/>
        <v>153.82708614372578</v>
      </c>
      <c r="H42" s="14">
        <f t="shared" si="1"/>
        <v>28491.46</v>
      </c>
      <c r="I42" s="14">
        <f t="shared" si="2"/>
        <v>144.21890355154738</v>
      </c>
      <c r="J42" s="15">
        <v>99719.58</v>
      </c>
      <c r="K42" s="15">
        <v>97045.69</v>
      </c>
    </row>
    <row r="43" spans="1:11">
      <c r="A43" s="9" t="s">
        <v>78</v>
      </c>
      <c r="B43" s="7" t="s">
        <v>36</v>
      </c>
      <c r="C43" s="15">
        <v>971</v>
      </c>
      <c r="D43" s="11">
        <v>1141.29</v>
      </c>
      <c r="E43" s="15">
        <v>1101.5899999999999</v>
      </c>
      <c r="F43" s="14">
        <f t="shared" si="0"/>
        <v>130.58999999999992</v>
      </c>
      <c r="G43" s="14">
        <f t="shared" si="3"/>
        <v>113.44902162718846</v>
      </c>
      <c r="H43" s="14">
        <f t="shared" si="1"/>
        <v>-39.700000000000045</v>
      </c>
      <c r="I43" s="14">
        <f t="shared" si="2"/>
        <v>96.521480079559097</v>
      </c>
      <c r="J43" s="15">
        <v>1055</v>
      </c>
      <c r="K43" s="15">
        <v>330</v>
      </c>
    </row>
    <row r="44" spans="1:11" s="4" customFormat="1">
      <c r="A44" s="8" t="s">
        <v>79</v>
      </c>
      <c r="B44" s="6" t="s">
        <v>37</v>
      </c>
      <c r="C44" s="14">
        <f>SUM(C45:C46)</f>
        <v>3811.05</v>
      </c>
      <c r="D44" s="10">
        <f>SUM(D45:D46)</f>
        <v>1999</v>
      </c>
      <c r="E44" s="14">
        <f>SUM(E45:E46)</f>
        <v>3092.14</v>
      </c>
      <c r="F44" s="14">
        <f t="shared" si="0"/>
        <v>-718.91000000000031</v>
      </c>
      <c r="G44" s="14">
        <f t="shared" si="3"/>
        <v>81.136169821965069</v>
      </c>
      <c r="H44" s="14">
        <f t="shared" si="1"/>
        <v>1093.1399999999999</v>
      </c>
      <c r="I44" s="14">
        <f t="shared" si="2"/>
        <v>154.68434217108552</v>
      </c>
      <c r="J44" s="14">
        <f>SUM(J45:J46)</f>
        <v>1772.34</v>
      </c>
      <c r="K44" s="14">
        <f>SUM(K45:K46)</f>
        <v>272.92</v>
      </c>
    </row>
    <row r="45" spans="1:11" s="4" customFormat="1">
      <c r="A45" s="9" t="s">
        <v>89</v>
      </c>
      <c r="B45" s="7" t="s">
        <v>90</v>
      </c>
      <c r="C45" s="15">
        <v>65.900000000000006</v>
      </c>
      <c r="D45" s="11">
        <v>208.49</v>
      </c>
      <c r="E45" s="15">
        <v>200</v>
      </c>
      <c r="F45" s="14">
        <f t="shared" si="0"/>
        <v>134.1</v>
      </c>
      <c r="G45" s="14">
        <f t="shared" si="3"/>
        <v>303.49013657056145</v>
      </c>
      <c r="H45" s="14">
        <f t="shared" si="1"/>
        <v>-8.4900000000000091</v>
      </c>
      <c r="I45" s="14">
        <f t="shared" si="2"/>
        <v>95.927862247589815</v>
      </c>
      <c r="J45" s="15">
        <v>200</v>
      </c>
      <c r="K45" s="15">
        <v>0</v>
      </c>
    </row>
    <row r="46" spans="1:11">
      <c r="A46" s="9" t="s">
        <v>80</v>
      </c>
      <c r="B46" s="7" t="s">
        <v>38</v>
      </c>
      <c r="C46" s="15">
        <v>3745.15</v>
      </c>
      <c r="D46" s="11">
        <v>1790.51</v>
      </c>
      <c r="E46" s="15">
        <v>2892.14</v>
      </c>
      <c r="F46" s="14">
        <f t="shared" si="0"/>
        <v>-853.01000000000022</v>
      </c>
      <c r="G46" s="14">
        <f t="shared" si="3"/>
        <v>77.223609201233586</v>
      </c>
      <c r="H46" s="14">
        <f t="shared" si="1"/>
        <v>1101.6299999999999</v>
      </c>
      <c r="I46" s="14">
        <f t="shared" si="2"/>
        <v>161.52604565179755</v>
      </c>
      <c r="J46" s="15">
        <v>1572.34</v>
      </c>
      <c r="K46" s="15">
        <v>272.92</v>
      </c>
    </row>
    <row r="47" spans="1:11" s="4" customFormat="1">
      <c r="A47" s="8" t="s">
        <v>81</v>
      </c>
      <c r="B47" s="6" t="s">
        <v>39</v>
      </c>
      <c r="C47" s="14">
        <f>SUM(C48:C48)</f>
        <v>2530.3000000000002</v>
      </c>
      <c r="D47" s="10">
        <f>SUM(D48:D48)</f>
        <v>2680.3</v>
      </c>
      <c r="E47" s="14">
        <f>SUM(E48:E48)</f>
        <v>2680.3</v>
      </c>
      <c r="F47" s="14">
        <f t="shared" si="0"/>
        <v>150</v>
      </c>
      <c r="G47" s="14">
        <f t="shared" si="3"/>
        <v>105.92815081215664</v>
      </c>
      <c r="H47" s="14">
        <f t="shared" si="1"/>
        <v>0</v>
      </c>
      <c r="I47" s="14">
        <f t="shared" si="2"/>
        <v>100</v>
      </c>
      <c r="J47" s="14">
        <f>SUM(J48:J48)</f>
        <v>0</v>
      </c>
      <c r="K47" s="14">
        <f>SUM(K48:K48)</f>
        <v>0</v>
      </c>
    </row>
    <row r="48" spans="1:11">
      <c r="A48" s="9" t="s">
        <v>82</v>
      </c>
      <c r="B48" s="7" t="s">
        <v>40</v>
      </c>
      <c r="C48" s="15">
        <v>2530.3000000000002</v>
      </c>
      <c r="D48" s="11">
        <v>2680.3</v>
      </c>
      <c r="E48" s="15">
        <v>2680.3</v>
      </c>
      <c r="F48" s="14">
        <f t="shared" si="0"/>
        <v>150</v>
      </c>
      <c r="G48" s="14">
        <f t="shared" si="3"/>
        <v>105.92815081215664</v>
      </c>
      <c r="H48" s="14">
        <f t="shared" si="1"/>
        <v>0</v>
      </c>
      <c r="I48" s="14">
        <f t="shared" si="2"/>
        <v>100</v>
      </c>
      <c r="J48" s="15">
        <v>0</v>
      </c>
      <c r="K48" s="15">
        <v>0</v>
      </c>
    </row>
    <row r="49" spans="1:11" s="4" customFormat="1" ht="46.8">
      <c r="A49" s="8" t="s">
        <v>83</v>
      </c>
      <c r="B49" s="6" t="s">
        <v>85</v>
      </c>
      <c r="C49" s="14">
        <f>C50+C51</f>
        <v>30115.05</v>
      </c>
      <c r="D49" s="10">
        <f>SUM(D50:D51)</f>
        <v>31114.3</v>
      </c>
      <c r="E49" s="14">
        <f>SUM(E50:E51)</f>
        <v>30144.6</v>
      </c>
      <c r="F49" s="14">
        <f t="shared" si="0"/>
        <v>29.549999999999272</v>
      </c>
      <c r="G49" s="14">
        <f t="shared" si="3"/>
        <v>100.09812369562727</v>
      </c>
      <c r="H49" s="14">
        <f t="shared" si="1"/>
        <v>-969.70000000000073</v>
      </c>
      <c r="I49" s="14">
        <f t="shared" si="2"/>
        <v>96.883426591631491</v>
      </c>
      <c r="J49" s="14">
        <f>SUM(J50:J51)</f>
        <v>27972.1</v>
      </c>
      <c r="K49" s="14">
        <f>SUM(K50:K51)</f>
        <v>27231.8</v>
      </c>
    </row>
    <row r="50" spans="1:11" s="4" customFormat="1" ht="31.2">
      <c r="A50" s="9" t="s">
        <v>84</v>
      </c>
      <c r="B50" s="7" t="s">
        <v>41</v>
      </c>
      <c r="C50" s="15">
        <v>29115.05</v>
      </c>
      <c r="D50" s="11">
        <v>30114.3</v>
      </c>
      <c r="E50" s="15">
        <v>30144.6</v>
      </c>
      <c r="F50" s="14">
        <f t="shared" si="0"/>
        <v>1029.5499999999993</v>
      </c>
      <c r="G50" s="14">
        <f t="shared" si="3"/>
        <v>103.53614367826948</v>
      </c>
      <c r="H50" s="14">
        <f t="shared" si="1"/>
        <v>30.299999999999272</v>
      </c>
      <c r="I50" s="14">
        <f t="shared" si="2"/>
        <v>100.10061665056136</v>
      </c>
      <c r="J50" s="15">
        <v>27972.1</v>
      </c>
      <c r="K50" s="15">
        <v>27231.8</v>
      </c>
    </row>
    <row r="51" spans="1:11" s="4" customFormat="1">
      <c r="A51" s="16" t="s">
        <v>92</v>
      </c>
      <c r="B51" s="17" t="s">
        <v>93</v>
      </c>
      <c r="C51" s="15">
        <v>1000</v>
      </c>
      <c r="D51" s="11">
        <v>1000</v>
      </c>
      <c r="E51" s="15">
        <v>0</v>
      </c>
      <c r="F51" s="14">
        <f t="shared" si="0"/>
        <v>-1000</v>
      </c>
      <c r="G51" s="14" t="s">
        <v>99</v>
      </c>
      <c r="H51" s="14">
        <f t="shared" si="1"/>
        <v>-1000</v>
      </c>
      <c r="I51" s="14" t="s">
        <v>99</v>
      </c>
      <c r="J51" s="15">
        <v>0</v>
      </c>
      <c r="K51" s="15">
        <v>0</v>
      </c>
    </row>
    <row r="52" spans="1:11" s="4" customFormat="1">
      <c r="A52" s="3"/>
      <c r="B52" s="5" t="s">
        <v>86</v>
      </c>
      <c r="C52" s="14">
        <f>C7+C16+C18+C20+C25+C30+C36+C39+C44+C47+C49</f>
        <v>1330219.8300000003</v>
      </c>
      <c r="D52" s="10">
        <f>D7+D16+D18+D20+D25+D30+D36+D39+D44+D47+D49</f>
        <v>1313057.77</v>
      </c>
      <c r="E52" s="14">
        <f>E7+E16+E18+E20+E25+E30+E36+E39+E44+E47+E49</f>
        <v>1229905.1299999999</v>
      </c>
      <c r="F52" s="14">
        <f t="shared" si="0"/>
        <v>-100314.70000000042</v>
      </c>
      <c r="G52" s="14">
        <f t="shared" si="3"/>
        <v>92.458787808027154</v>
      </c>
      <c r="H52" s="14">
        <f t="shared" si="1"/>
        <v>-83152.64000000013</v>
      </c>
      <c r="I52" s="14">
        <f t="shared" si="2"/>
        <v>93.667251974755075</v>
      </c>
      <c r="J52" s="14">
        <f>J7+J16+J18+J20+J25+J30+J36+J39+J44+J47+J49</f>
        <v>1205105.8600000001</v>
      </c>
      <c r="K52" s="14">
        <f>K7+K16+K18+K20+K25+K30+K36+K39+K44+K47+K49</f>
        <v>1222452.5199999998</v>
      </c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1" ht="32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2"/>
    </row>
    <row r="55" spans="1:11" ht="30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1">
      <c r="A56" s="24"/>
      <c r="B56" s="24"/>
      <c r="C56" s="24"/>
      <c r="D56" s="24"/>
      <c r="E56" s="24"/>
      <c r="F56" s="24"/>
      <c r="G56" s="24"/>
      <c r="H56" s="24"/>
      <c r="I56" s="24"/>
      <c r="J56" s="24"/>
    </row>
  </sheetData>
  <mergeCells count="11">
    <mergeCell ref="A1:K1"/>
    <mergeCell ref="A56:J56"/>
    <mergeCell ref="A54:J54"/>
    <mergeCell ref="A53:J53"/>
    <mergeCell ref="A55:J55"/>
    <mergeCell ref="D4:D5"/>
    <mergeCell ref="C4:C5"/>
    <mergeCell ref="B4:B5"/>
    <mergeCell ref="A4:A5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2022-10-28T02:02:01Z</dcterms:modified>
</cp:coreProperties>
</file>