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1230" windowWidth="11925" windowHeight="9555" activeTab="0"/>
  </bookViews>
  <sheets>
    <sheet name="Документ (1)" sheetId="1" r:id="rId1"/>
  </sheets>
  <definedNames>
    <definedName name="_xlnm._FilterDatabase" localSheetId="0" hidden="1">'Документ (1)'!$A$16:$B$86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<sst xmlns="http://schemas.openxmlformats.org/spreadsheetml/2006/main" count="91" uniqueCount="71">
  <si>
    <t>ОБРАЗОВАНИЕ</t>
  </si>
  <si>
    <t>(тыс. рублей)</t>
  </si>
  <si>
    <t>Наименование</t>
  </si>
  <si>
    <t>Сумма</t>
  </si>
  <si>
    <t>#Н/Д</t>
  </si>
  <si>
    <t>КУЛЬТУРА И КИНЕМАТОГРАФИЯ</t>
  </si>
  <si>
    <t>ВСЕГО РАСХОДОВ:</t>
  </si>
  <si>
    <t>Итого расходов по образованию</t>
  </si>
  <si>
    <t>Итого расходов по культуре, кинематографии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</si>
  <si>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</si>
  <si>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</si>
  <si>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Расходы</t>
  </si>
  <si>
    <t>ОБЩЕЕ ОБРАЗОВАНИЕ - ВСЕГО</t>
  </si>
  <si>
    <t>КУЛЬТУРА - ВСЕГО</t>
  </si>
  <si>
    <t xml:space="preserve">Муниципальная программа "Развитие культуры Партизанского муниципального района на 2013-2017 годы" </t>
  </si>
  <si>
    <t>бюджета муниципального района по финансовому обеспечению муниципальных программ Партизанского муниципального района на 2014 год</t>
  </si>
  <si>
    <t xml:space="preserve">Муниципальная программа "Обеспечение жильем молодых семей Партизанского муниципального района" на 2013-2017 </t>
  </si>
  <si>
    <t>СОЦИАЛЬНАЯ ПОЛИТИКА</t>
  </si>
  <si>
    <t>ДРУГИЕ ВОПРОСЫ В ОБЛАСТИ СОЦИАЛЬНОЙ ПОЛИТИКИ - ВСЕГО</t>
  </si>
  <si>
    <t>Муниципальная программа "Доступная среда" на 2013-2015 годы</t>
  </si>
  <si>
    <t>СОЦИАЛЬНОЕ ОБЕСПЕЧЕНИЕ НАСЕЛЕНИЯ - ВСЕГО</t>
  </si>
  <si>
    <t>Итого расходов по социальной политике</t>
  </si>
  <si>
    <t>НАЦИОНАЛЬНАЯ ЭКОНОМИКА</t>
  </si>
  <si>
    <t>ДРУГИЕ ВОПРОСЫ В ОБЛАСТИ НАЦИОНАЛЬНОЙ ЭКОНОМИКИ - ВСЕГО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</si>
  <si>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</si>
  <si>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Итого расходов по национальной экономике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</si>
  <si>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</si>
  <si>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</si>
  <si>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</si>
  <si>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</si>
  <si>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</si>
  <si>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ОБЩЕГОСУДАРСТВЕННЫЕ ВОПРОСЫ</t>
  </si>
  <si>
    <t>Итого расходов общегосударственным вопросам</t>
  </si>
  <si>
    <t>НАЦИОНАЛЬНАЯ БЕЗОПАСНОСТЬ И ПРАВООХРАНИТЕЛЬНАЯ ДЕЯТЕЛЬНОСТЬ</t>
  </si>
  <si>
    <t>ДРУГИЕ ОБЩЕГОСУДАРСТВЕННЫЕ ВОПРОСЫ - ВСЕГО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</si>
  <si>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</si>
  <si>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по национальной безопасности и правоохранительной деятельности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</si>
  <si>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</si>
  <si>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</si>
  <si>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</si>
  <si>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ЖИЛИЩНО-КОММУНАЛЬНОЕ ХОЗЯЙСТВО</t>
  </si>
  <si>
    <t>ЖИЛИЩНОЕ ХОЗЯЙСТВО -ВСЕГО</t>
  </si>
  <si>
    <t>КОММУНАЛЬНОЕ ХОЗЯЙСТВО - ВСЕГО</t>
  </si>
  <si>
    <t>БЛАГОУСТРОЙСТВО - ВСЕГО</t>
  </si>
  <si>
    <t>Итого расходов по жилищно-коммунальному хозяйству</t>
  </si>
  <si>
    <t>ДОШКОЛЬНОЕ ОБРАЗОВАНИЕ - ВСЕГО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</si>
  <si>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</si>
  <si>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дошкольного образования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</si>
  <si>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</si>
  <si>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"Патриотическое воспитание граждан Партизанского муниципального района на 2011-2015 годы"</t>
  </si>
  <si>
    <t>МОЛОДЕЖНАЯ ПОЛИТИКА И ОЗДОРОВЛЕНИЕ ДЕТЕЙ - ВСЕГО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</si>
  <si>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</si>
  <si>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 xml:space="preserve">ДРУГИЕ ВОПРОСЫ В ОБЛАСТИ ОБРАЗОВАНИЯ -ВСЕГО </t>
  </si>
  <si>
    <t>Муниципальная программа  "Патриотическое воспитание граждан Партизанского муниципального района на 2011-2015 годы"</t>
  </si>
  <si>
    <t xml:space="preserve">ДРУГИЕ ВОПРОСЫ В ОБЛАСТИ КУЛЬТУРЫ, КИНЕМАТОГРАФИИ - ВСЕГО </t>
  </si>
  <si>
    <t xml:space="preserve">Муниципальная программа   "Устойчивое развитие сельских территорий на 2014-2017 годы и на период до 2020 года" </t>
  </si>
  <si>
    <t>ФИЗИЧЕСКАЯ КУЛЬТУРА И СПОРТ</t>
  </si>
  <si>
    <t>ФИЗИЧЕСКАЯ КУЛЬТУРА  - ВСЕГО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</si>
  <si>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</si>
  <si>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 - Всего</t>
  </si>
  <si>
    <t>Муниципальная программа "Развитие физической культуры и спорта в Партизанском муниципальном районе" на 2013-2017 годы</t>
  </si>
  <si>
    <t>Итого расходов по физической культуре и спорту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</si>
  <si>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</si>
  <si>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 xml:space="preserve">                                                                                                      "Приложение 10</t>
  </si>
  <si>
    <t xml:space="preserve">                                                                                                      от 06.12.2013 № 18 - МПА"       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</si>
  <si>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</si>
  <si>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</si>
  <si>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</si>
  <si>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 xml:space="preserve">                                                                                                      Приложение 5</t>
  </si>
  <si>
    <t>Муниципальная программа " Информатизация муниципальных общеобразовательных учреждений Партизанского муниципального района в 2014 году"</t>
  </si>
  <si>
    <t xml:space="preserve">                                                                                                      от 26.09.2014 № 84-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</si>
</sst>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5" fillId="32" borderId="11" xfId="0" applyFont="1" applyFill="1" applyBorder="1" applyAlignment="1">
      <alignment vertical="top" wrapText="1"/>
    </xf>
    <xf numFmtId="169" fontId="5" fillId="32" borderId="11" xfId="0" applyNumberFormat="1" applyFont="1" applyFill="1" applyBorder="1" applyAlignment="1">
      <alignment horizontal="right" vertical="top" shrinkToFit="1"/>
    </xf>
    <xf numFmtId="0" fontId="1" fillId="32" borderId="11" xfId="0" applyFont="1" applyFill="1" applyBorder="1" applyAlignment="1">
      <alignment vertical="top" wrapText="1"/>
    </xf>
    <xf numFmtId="169" fontId="5" fillId="32" borderId="11" xfId="0" applyNumberFormat="1" applyFont="1" applyFill="1" applyBorder="1" applyAlignment="1">
      <alignment horizontal="right" vertical="top" shrinkToFit="1"/>
    </xf>
    <xf numFmtId="169" fontId="1" fillId="32" borderId="11" xfId="0" applyNumberFormat="1" applyFont="1" applyFill="1" applyBorder="1" applyAlignment="1">
      <alignment horizontal="right" vertical="center" wrapText="1"/>
    </xf>
    <xf numFmtId="0" fontId="1" fillId="32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6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top" wrapText="1"/>
    </xf>
    <xf numFmtId="169" fontId="4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9" fontId="6" fillId="0" borderId="11" xfId="0" applyNumberFormat="1" applyFont="1" applyFill="1" applyBorder="1" applyAlignment="1">
      <alignment horizontal="right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169" fontId="5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vertical="top" wrapText="1"/>
    </xf>
    <xf numFmtId="169" fontId="5" fillId="0" borderId="11" xfId="0" applyNumberFormat="1" applyFont="1" applyFill="1" applyBorder="1" applyAlignment="1">
      <alignment horizontal="right" vertical="top" shrinkToFit="1"/>
    </xf>
    <xf numFmtId="4" fontId="1" fillId="0" borderId="11" xfId="0" applyNumberFormat="1" applyFont="1" applyFill="1" applyBorder="1" applyAlignment="1">
      <alignment horizontal="right" vertical="top" shrinkToFit="1"/>
    </xf>
    <xf numFmtId="0" fontId="1" fillId="0" borderId="11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left" indent="2"/>
    </xf>
    <xf numFmtId="171" fontId="6" fillId="0" borderId="11" xfId="0" applyNumberFormat="1" applyFont="1" applyFill="1" applyBorder="1" applyAlignment="1">
      <alignment horizontal="right" vertical="top" shrinkToFit="1"/>
    </xf>
    <xf numFmtId="0" fontId="5" fillId="32" borderId="11" xfId="0" applyFont="1" applyFill="1" applyBorder="1" applyAlignment="1">
      <alignment vertical="center" wrapText="1"/>
    </xf>
    <xf numFmtId="171" fontId="5" fillId="32" borderId="11" xfId="0" applyNumberFormat="1" applyFont="1" applyFill="1" applyBorder="1" applyAlignment="1">
      <alignment horizontal="right" vertical="top" shrinkToFit="1"/>
    </xf>
    <xf numFmtId="0" fontId="5" fillId="32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91"/>
  <sheetViews>
    <sheetView showGridLines="0" tabSelected="1" zoomScaleSheetLayoutView="100" zoomScalePageLayoutView="0" workbookViewId="0" topLeftCell="A1">
      <selection activeCell="A9" sqref="A9"/>
    </sheetView>
  </sheetViews>
  <sheetFormatPr defaultColWidth="9.00390625" defaultRowHeight="12.75" outlineLevelRow="5"/>
  <cols>
    <col min="1" max="1" width="75.375" style="1" customWidth="1"/>
    <col min="2" max="2" width="17.75390625" style="1" customWidth="1"/>
    <col min="3" max="10" width="0" style="1" hidden="1" customWidth="1"/>
    <col min="11" max="16384" width="9.125" style="1" customWidth="1"/>
  </cols>
  <sheetData>
    <row r="1" ht="15.75">
      <c r="A1" s="12" t="s">
        <v>68</v>
      </c>
    </row>
    <row r="2" ht="15.75">
      <c r="A2" s="12" t="s">
        <v>10</v>
      </c>
    </row>
    <row r="3" ht="15.75">
      <c r="A3" s="12" t="s">
        <v>9</v>
      </c>
    </row>
    <row r="4" ht="15.75">
      <c r="A4" s="12" t="s">
        <v>70</v>
      </c>
    </row>
    <row r="6" spans="1:2" ht="15.75">
      <c r="A6" s="12" t="s">
        <v>63</v>
      </c>
      <c r="B6" s="13"/>
    </row>
    <row r="7" spans="1:2" ht="15.75">
      <c r="A7" s="12" t="s">
        <v>10</v>
      </c>
      <c r="B7" s="12"/>
    </row>
    <row r="8" spans="1:2" ht="15.75">
      <c r="A8" s="12" t="s">
        <v>9</v>
      </c>
      <c r="B8" s="12"/>
    </row>
    <row r="9" spans="1:2" ht="15.75">
      <c r="A9" s="12" t="s">
        <v>64</v>
      </c>
      <c r="B9" s="12"/>
    </row>
    <row r="11" spans="1:15" ht="19.5" customHeight="1">
      <c r="A11" s="44" t="s">
        <v>11</v>
      </c>
      <c r="B11" s="44"/>
      <c r="C11" s="44"/>
      <c r="D11" s="44"/>
      <c r="E11" s="44"/>
      <c r="F11" s="44"/>
      <c r="G11" s="44"/>
      <c r="H11" s="44"/>
      <c r="I11" s="44"/>
      <c r="J11" s="2"/>
      <c r="K11" s="2"/>
      <c r="L11" s="2"/>
      <c r="M11" s="2"/>
      <c r="N11" s="2"/>
      <c r="O11" s="2"/>
    </row>
    <row r="12" spans="1:15" ht="57.75" customHeight="1">
      <c r="A12" s="45" t="s">
        <v>15</v>
      </c>
      <c r="B12" s="45"/>
      <c r="C12" s="45"/>
      <c r="D12" s="45"/>
      <c r="E12" s="45"/>
      <c r="F12" s="45"/>
      <c r="G12" s="45"/>
      <c r="H12" s="45"/>
      <c r="I12" s="45"/>
      <c r="J12" s="3"/>
      <c r="K12" s="3"/>
      <c r="L12" s="3"/>
      <c r="M12" s="3"/>
      <c r="N12" s="3"/>
      <c r="O12" s="3"/>
    </row>
    <row r="13" spans="1:10" ht="15.7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5.75">
      <c r="A14" s="4"/>
      <c r="B14" s="4" t="s">
        <v>1</v>
      </c>
      <c r="C14" s="4"/>
      <c r="D14" s="4"/>
      <c r="E14" s="4"/>
      <c r="F14" s="4"/>
      <c r="G14" s="4"/>
      <c r="H14" s="4"/>
      <c r="I14" s="4"/>
      <c r="J14" s="4"/>
    </row>
    <row r="15" spans="1:10" ht="35.25" customHeight="1">
      <c r="A15" s="14" t="s">
        <v>2</v>
      </c>
      <c r="B15" s="15" t="s">
        <v>3</v>
      </c>
      <c r="C15" s="14" t="s">
        <v>4</v>
      </c>
      <c r="D15" s="14" t="s">
        <v>4</v>
      </c>
      <c r="E15" s="14" t="s">
        <v>4</v>
      </c>
      <c r="F15" s="14" t="s">
        <v>4</v>
      </c>
      <c r="G15" s="14" t="s">
        <v>4</v>
      </c>
      <c r="H15" s="14" t="s">
        <v>4</v>
      </c>
      <c r="I15" s="14" t="s">
        <v>4</v>
      </c>
      <c r="J15" s="14" t="s">
        <v>4</v>
      </c>
    </row>
    <row r="16" spans="1:10" ht="15.75">
      <c r="A16" s="14">
        <v>1</v>
      </c>
      <c r="B16" s="16">
        <v>2</v>
      </c>
      <c r="C16" s="14"/>
      <c r="D16" s="14"/>
      <c r="E16" s="14"/>
      <c r="F16" s="14"/>
      <c r="G16" s="14"/>
      <c r="H16" s="14"/>
      <c r="I16" s="14"/>
      <c r="J16" s="14"/>
    </row>
    <row r="17" spans="1:10" ht="15.75">
      <c r="A17" s="17" t="s">
        <v>31</v>
      </c>
      <c r="B17" s="16"/>
      <c r="C17" s="14"/>
      <c r="D17" s="14"/>
      <c r="E17" s="14"/>
      <c r="F17" s="14"/>
      <c r="G17" s="14"/>
      <c r="H17" s="14"/>
      <c r="I17" s="14"/>
      <c r="J17" s="14"/>
    </row>
    <row r="18" spans="1:10" ht="15.75">
      <c r="A18" s="18" t="s">
        <v>34</v>
      </c>
      <c r="B18" s="19">
        <f>SUM(B19:B23)</f>
        <v>5571.495</v>
      </c>
      <c r="C18" s="14"/>
      <c r="D18" s="14"/>
      <c r="E18" s="14"/>
      <c r="F18" s="14"/>
      <c r="G18" s="14"/>
      <c r="H18" s="14"/>
      <c r="I18" s="14"/>
      <c r="J18" s="14"/>
    </row>
    <row r="19" spans="1:10" ht="38.25" customHeight="1">
      <c r="A19" s="20" t="s">
        <v>26</v>
      </c>
      <c r="B19" s="19">
        <v>463.2</v>
      </c>
      <c r="C19" s="14"/>
      <c r="D19" s="14"/>
      <c r="E19" s="14"/>
      <c r="F19" s="14"/>
      <c r="G19" s="14"/>
      <c r="H19" s="14"/>
      <c r="I19" s="14"/>
      <c r="J19" s="14"/>
    </row>
    <row r="20" spans="1:10" ht="31.5">
      <c r="A20" s="18" t="s">
        <v>27</v>
      </c>
      <c r="B20" s="19">
        <v>1668.726</v>
      </c>
      <c r="C20" s="14"/>
      <c r="D20" s="14"/>
      <c r="E20" s="14"/>
      <c r="F20" s="14"/>
      <c r="G20" s="14"/>
      <c r="H20" s="14"/>
      <c r="I20" s="14"/>
      <c r="J20" s="14"/>
    </row>
    <row r="21" spans="1:10" ht="31.5">
      <c r="A21" s="18" t="s">
        <v>28</v>
      </c>
      <c r="B21" s="19">
        <v>90</v>
      </c>
      <c r="C21" s="14"/>
      <c r="D21" s="14"/>
      <c r="E21" s="14"/>
      <c r="F21" s="14"/>
      <c r="G21" s="14"/>
      <c r="H21" s="14"/>
      <c r="I21" s="14"/>
      <c r="J21" s="14"/>
    </row>
    <row r="22" spans="1:10" ht="47.25">
      <c r="A22" s="8" t="s">
        <v>29</v>
      </c>
      <c r="B22" s="10">
        <f>1550-1486+1934.9+441.68+53+2.4+7.44</f>
        <v>2503.42</v>
      </c>
      <c r="C22" s="14"/>
      <c r="D22" s="14"/>
      <c r="E22" s="14"/>
      <c r="F22" s="14"/>
      <c r="G22" s="14"/>
      <c r="H22" s="14"/>
      <c r="I22" s="14"/>
      <c r="J22" s="14"/>
    </row>
    <row r="23" spans="1:10" ht="94.5">
      <c r="A23" s="21" t="s">
        <v>66</v>
      </c>
      <c r="B23" s="19">
        <v>846.149</v>
      </c>
      <c r="C23" s="14"/>
      <c r="D23" s="14"/>
      <c r="E23" s="14"/>
      <c r="F23" s="14"/>
      <c r="G23" s="14"/>
      <c r="H23" s="14"/>
      <c r="I23" s="14"/>
      <c r="J23" s="14"/>
    </row>
    <row r="24" spans="1:10" ht="15.75">
      <c r="A24" s="22" t="s">
        <v>32</v>
      </c>
      <c r="B24" s="23">
        <f>B18</f>
        <v>5571.495</v>
      </c>
      <c r="C24" s="14"/>
      <c r="D24" s="14"/>
      <c r="E24" s="14"/>
      <c r="F24" s="14"/>
      <c r="G24" s="14"/>
      <c r="H24" s="14"/>
      <c r="I24" s="14"/>
      <c r="J24" s="14"/>
    </row>
    <row r="25" spans="1:10" ht="31.5">
      <c r="A25" s="24" t="s">
        <v>33</v>
      </c>
      <c r="B25" s="23"/>
      <c r="C25" s="14"/>
      <c r="D25" s="14"/>
      <c r="E25" s="14"/>
      <c r="F25" s="14"/>
      <c r="G25" s="14"/>
      <c r="H25" s="14"/>
      <c r="I25" s="14"/>
      <c r="J25" s="14"/>
    </row>
    <row r="26" spans="1:10" ht="47.25">
      <c r="A26" s="18" t="s">
        <v>35</v>
      </c>
      <c r="B26" s="23">
        <f>B27</f>
        <v>1000</v>
      </c>
      <c r="C26" s="14"/>
      <c r="D26" s="14"/>
      <c r="E26" s="14"/>
      <c r="F26" s="14"/>
      <c r="G26" s="14"/>
      <c r="H26" s="14"/>
      <c r="I26" s="14"/>
      <c r="J26" s="14"/>
    </row>
    <row r="27" spans="1:10" ht="63">
      <c r="A27" s="41" t="s">
        <v>30</v>
      </c>
      <c r="B27" s="10">
        <f>1800-800</f>
        <v>1000</v>
      </c>
      <c r="C27" s="14"/>
      <c r="D27" s="14"/>
      <c r="E27" s="14"/>
      <c r="F27" s="14"/>
      <c r="G27" s="14"/>
      <c r="H27" s="14"/>
      <c r="I27" s="14"/>
      <c r="J27" s="14"/>
    </row>
    <row r="28" spans="1:10" ht="31.5">
      <c r="A28" s="24" t="s">
        <v>36</v>
      </c>
      <c r="B28" s="19">
        <f>B26</f>
        <v>1000</v>
      </c>
      <c r="C28" s="14"/>
      <c r="D28" s="14"/>
      <c r="E28" s="14"/>
      <c r="F28" s="14"/>
      <c r="G28" s="14"/>
      <c r="H28" s="14"/>
      <c r="I28" s="14"/>
      <c r="J28" s="14"/>
    </row>
    <row r="29" spans="1:10" ht="15.75">
      <c r="A29" s="24" t="s">
        <v>22</v>
      </c>
      <c r="B29" s="19"/>
      <c r="C29" s="14"/>
      <c r="D29" s="14"/>
      <c r="E29" s="14"/>
      <c r="F29" s="14"/>
      <c r="G29" s="14"/>
      <c r="H29" s="14"/>
      <c r="I29" s="14"/>
      <c r="J29" s="14"/>
    </row>
    <row r="30" spans="1:10" ht="31.5">
      <c r="A30" s="18" t="s">
        <v>23</v>
      </c>
      <c r="B30" s="19">
        <f>SUM(B31:B36)</f>
        <v>9074.01781</v>
      </c>
      <c r="C30" s="14"/>
      <c r="D30" s="14"/>
      <c r="E30" s="14"/>
      <c r="F30" s="14"/>
      <c r="G30" s="14"/>
      <c r="H30" s="14"/>
      <c r="I30" s="14"/>
      <c r="J30" s="14"/>
    </row>
    <row r="31" spans="1:10" ht="47.25">
      <c r="A31" s="18" t="s">
        <v>24</v>
      </c>
      <c r="B31" s="19">
        <f>1447.8+762.613</f>
        <v>2210.413</v>
      </c>
      <c r="C31" s="14"/>
      <c r="D31" s="14"/>
      <c r="E31" s="14"/>
      <c r="F31" s="14"/>
      <c r="G31" s="14"/>
      <c r="H31" s="14"/>
      <c r="I31" s="14"/>
      <c r="J31" s="14"/>
    </row>
    <row r="32" spans="1:10" ht="47.25">
      <c r="A32" s="18" t="s">
        <v>37</v>
      </c>
      <c r="B32" s="19">
        <v>900</v>
      </c>
      <c r="C32" s="14"/>
      <c r="D32" s="14"/>
      <c r="E32" s="14"/>
      <c r="F32" s="14"/>
      <c r="G32" s="14"/>
      <c r="H32" s="14"/>
      <c r="I32" s="14"/>
      <c r="J32" s="14"/>
    </row>
    <row r="33" spans="1:10" ht="47.25">
      <c r="A33" s="18" t="s">
        <v>38</v>
      </c>
      <c r="B33" s="19">
        <v>400</v>
      </c>
      <c r="C33" s="14"/>
      <c r="D33" s="14"/>
      <c r="E33" s="14"/>
      <c r="F33" s="14"/>
      <c r="G33" s="14"/>
      <c r="H33" s="14"/>
      <c r="I33" s="14"/>
      <c r="J33" s="14"/>
    </row>
    <row r="34" spans="1:10" ht="63">
      <c r="A34" s="18" t="s">
        <v>67</v>
      </c>
      <c r="B34" s="19">
        <f>2889.752-37.996+43.7+43.7+46.651</f>
        <v>2985.8069999999993</v>
      </c>
      <c r="C34" s="14"/>
      <c r="D34" s="14"/>
      <c r="E34" s="14"/>
      <c r="F34" s="14"/>
      <c r="G34" s="14"/>
      <c r="H34" s="14"/>
      <c r="I34" s="14"/>
      <c r="J34" s="14"/>
    </row>
    <row r="35" spans="1:10" ht="47.25">
      <c r="A35" s="18" t="s">
        <v>39</v>
      </c>
      <c r="B35" s="19">
        <v>1805</v>
      </c>
      <c r="C35" s="14"/>
      <c r="D35" s="14"/>
      <c r="E35" s="14"/>
      <c r="F35" s="14"/>
      <c r="G35" s="14"/>
      <c r="H35" s="14"/>
      <c r="I35" s="14"/>
      <c r="J35" s="14"/>
    </row>
    <row r="36" spans="1:10" ht="94.5">
      <c r="A36" s="39" t="s">
        <v>66</v>
      </c>
      <c r="B36" s="10">
        <f>1058.319+140-425.52119</f>
        <v>772.79781</v>
      </c>
      <c r="C36" s="14"/>
      <c r="D36" s="14"/>
      <c r="E36" s="14"/>
      <c r="F36" s="14"/>
      <c r="G36" s="14"/>
      <c r="H36" s="14"/>
      <c r="I36" s="14"/>
      <c r="J36" s="14"/>
    </row>
    <row r="37" spans="1:10" ht="15.75">
      <c r="A37" s="25" t="s">
        <v>25</v>
      </c>
      <c r="B37" s="23">
        <f>B30</f>
        <v>9074.01781</v>
      </c>
      <c r="C37" s="14"/>
      <c r="D37" s="14"/>
      <c r="E37" s="14"/>
      <c r="F37" s="14"/>
      <c r="G37" s="14"/>
      <c r="H37" s="14"/>
      <c r="I37" s="14"/>
      <c r="J37" s="14"/>
    </row>
    <row r="38" spans="1:10" ht="15.75">
      <c r="A38" s="24" t="s">
        <v>40</v>
      </c>
      <c r="B38" s="23"/>
      <c r="C38" s="14"/>
      <c r="D38" s="14"/>
      <c r="E38" s="14"/>
      <c r="F38" s="14"/>
      <c r="G38" s="14"/>
      <c r="H38" s="14"/>
      <c r="I38" s="14"/>
      <c r="J38" s="14"/>
    </row>
    <row r="39" spans="1:10" ht="15.75">
      <c r="A39" s="17" t="s">
        <v>41</v>
      </c>
      <c r="B39" s="23">
        <f>B40</f>
        <v>4617.221</v>
      </c>
      <c r="C39" s="14"/>
      <c r="D39" s="14"/>
      <c r="E39" s="14"/>
      <c r="F39" s="14"/>
      <c r="G39" s="14"/>
      <c r="H39" s="14"/>
      <c r="I39" s="14"/>
      <c r="J39" s="14"/>
    </row>
    <row r="40" spans="1:10" ht="94.5">
      <c r="A40" s="21" t="s">
        <v>66</v>
      </c>
      <c r="B40" s="23">
        <v>4617.221</v>
      </c>
      <c r="C40" s="14"/>
      <c r="D40" s="14"/>
      <c r="E40" s="14"/>
      <c r="F40" s="14"/>
      <c r="G40" s="14"/>
      <c r="H40" s="14"/>
      <c r="I40" s="14"/>
      <c r="J40" s="14"/>
    </row>
    <row r="41" spans="1:10" ht="15.75">
      <c r="A41" s="18" t="s">
        <v>42</v>
      </c>
      <c r="B41" s="23">
        <f>B42</f>
        <v>21732.348999999995</v>
      </c>
      <c r="C41" s="14"/>
      <c r="D41" s="14"/>
      <c r="E41" s="14"/>
      <c r="F41" s="14"/>
      <c r="G41" s="14"/>
      <c r="H41" s="14"/>
      <c r="I41" s="14"/>
      <c r="J41" s="14"/>
    </row>
    <row r="42" spans="1:10" ht="94.5">
      <c r="A42" s="39" t="s">
        <v>66</v>
      </c>
      <c r="B42" s="10">
        <f>4293.517+232.5+600+456+570+10000+572.723+3300+200.01+600+107.599+800</f>
        <v>21732.348999999995</v>
      </c>
      <c r="C42" s="14"/>
      <c r="D42" s="14"/>
      <c r="E42" s="14"/>
      <c r="F42" s="14"/>
      <c r="G42" s="14"/>
      <c r="H42" s="14"/>
      <c r="I42" s="14"/>
      <c r="J42" s="14"/>
    </row>
    <row r="43" spans="1:10" ht="15.75">
      <c r="A43" s="17" t="s">
        <v>43</v>
      </c>
      <c r="B43" s="23">
        <f>B44</f>
        <v>3440.294</v>
      </c>
      <c r="C43" s="14"/>
      <c r="D43" s="14"/>
      <c r="E43" s="14"/>
      <c r="F43" s="14"/>
      <c r="G43" s="14"/>
      <c r="H43" s="14"/>
      <c r="I43" s="14"/>
      <c r="J43" s="14"/>
    </row>
    <row r="44" spans="1:10" ht="94.5">
      <c r="A44" s="21" t="s">
        <v>66</v>
      </c>
      <c r="B44" s="19">
        <f>440.294+3000</f>
        <v>3440.294</v>
      </c>
      <c r="C44" s="14"/>
      <c r="D44" s="14"/>
      <c r="E44" s="14"/>
      <c r="F44" s="14"/>
      <c r="G44" s="14"/>
      <c r="H44" s="14"/>
      <c r="I44" s="14"/>
      <c r="J44" s="14"/>
    </row>
    <row r="45" spans="1:10" ht="15.75">
      <c r="A45" s="25" t="s">
        <v>44</v>
      </c>
      <c r="B45" s="23">
        <f>B43+B41+B39</f>
        <v>29789.863999999994</v>
      </c>
      <c r="C45" s="14"/>
      <c r="D45" s="14"/>
      <c r="E45" s="14"/>
      <c r="F45" s="14"/>
      <c r="G45" s="14"/>
      <c r="H45" s="14"/>
      <c r="I45" s="14"/>
      <c r="J45" s="14"/>
    </row>
    <row r="46" spans="1:10" s="28" customFormat="1" ht="19.5" customHeight="1">
      <c r="A46" s="24" t="s">
        <v>0</v>
      </c>
      <c r="B46" s="26"/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1973432.477</v>
      </c>
      <c r="J46" s="27">
        <v>2066394.068</v>
      </c>
    </row>
    <row r="47" spans="1:10" s="28" customFormat="1" ht="19.5" customHeight="1">
      <c r="A47" s="18" t="s">
        <v>45</v>
      </c>
      <c r="B47" s="26">
        <f>B48+B49+B50</f>
        <v>69755.59700000001</v>
      </c>
      <c r="C47" s="27"/>
      <c r="D47" s="27"/>
      <c r="E47" s="27"/>
      <c r="F47" s="27"/>
      <c r="G47" s="27"/>
      <c r="H47" s="27"/>
      <c r="I47" s="27"/>
      <c r="J47" s="27"/>
    </row>
    <row r="48" spans="1:10" s="28" customFormat="1" ht="36" customHeight="1">
      <c r="A48" s="18" t="s">
        <v>62</v>
      </c>
      <c r="B48" s="29">
        <f>1500+223.36023</f>
        <v>1723.36023</v>
      </c>
      <c r="C48" s="27"/>
      <c r="D48" s="27"/>
      <c r="E48" s="27"/>
      <c r="F48" s="27"/>
      <c r="G48" s="27"/>
      <c r="H48" s="27"/>
      <c r="I48" s="27"/>
      <c r="J48" s="27"/>
    </row>
    <row r="49" spans="1:10" s="28" customFormat="1" ht="38.25" customHeight="1">
      <c r="A49" s="30" t="s">
        <v>46</v>
      </c>
      <c r="B49" s="31">
        <v>49.5</v>
      </c>
      <c r="C49" s="27"/>
      <c r="D49" s="27"/>
      <c r="E49" s="27"/>
      <c r="F49" s="27"/>
      <c r="G49" s="27"/>
      <c r="H49" s="27"/>
      <c r="I49" s="27"/>
      <c r="J49" s="27"/>
    </row>
    <row r="50" spans="1:10" s="28" customFormat="1" ht="31.5">
      <c r="A50" s="6" t="s">
        <v>47</v>
      </c>
      <c r="B50" s="7">
        <f>33922.55+990-1950-1950-1950-1597.38-7446.936+29777.92+198+1000+776.63977+500+1000+14000-2410+1594.613+1451+76.33</f>
        <v>67982.73677</v>
      </c>
      <c r="C50" s="27"/>
      <c r="D50" s="27"/>
      <c r="E50" s="27"/>
      <c r="F50" s="27"/>
      <c r="G50" s="27"/>
      <c r="H50" s="27"/>
      <c r="I50" s="27"/>
      <c r="J50" s="27"/>
    </row>
    <row r="51" spans="1:10" ht="15.75">
      <c r="A51" s="18" t="s">
        <v>12</v>
      </c>
      <c r="B51" s="38">
        <f>SUM(B52:J58)</f>
        <v>92945.50946999999</v>
      </c>
      <c r="C51" s="32"/>
      <c r="D51" s="32"/>
      <c r="E51" s="32"/>
      <c r="F51" s="32"/>
      <c r="G51" s="32"/>
      <c r="H51" s="32"/>
      <c r="I51" s="32"/>
      <c r="J51" s="32"/>
    </row>
    <row r="52" spans="1:10" ht="36.75" customHeight="1">
      <c r="A52" s="30" t="s">
        <v>46</v>
      </c>
      <c r="B52" s="31">
        <v>57</v>
      </c>
      <c r="C52" s="32"/>
      <c r="D52" s="32"/>
      <c r="E52" s="32"/>
      <c r="F52" s="32"/>
      <c r="G52" s="32"/>
      <c r="H52" s="32"/>
      <c r="I52" s="32"/>
      <c r="J52" s="32"/>
    </row>
    <row r="53" spans="1:10" ht="47.25">
      <c r="A53" s="18" t="s">
        <v>65</v>
      </c>
      <c r="B53" s="29">
        <f>192.1+39000</f>
        <v>39192.1</v>
      </c>
      <c r="C53" s="32"/>
      <c r="D53" s="32"/>
      <c r="E53" s="32"/>
      <c r="F53" s="32"/>
      <c r="G53" s="32"/>
      <c r="H53" s="32"/>
      <c r="I53" s="32"/>
      <c r="J53" s="32"/>
    </row>
    <row r="54" spans="1:10" ht="36" customHeight="1">
      <c r="A54" s="8" t="s">
        <v>48</v>
      </c>
      <c r="B54" s="40">
        <f>26061.85-192.1-1202+6814.55+2082.93+4270+1000+3800-3800+5000.28+1128.24047-2671.307</f>
        <v>42292.44346999999</v>
      </c>
      <c r="C54" s="32"/>
      <c r="D54" s="32"/>
      <c r="E54" s="32"/>
      <c r="F54" s="32"/>
      <c r="G54" s="32"/>
      <c r="H54" s="32"/>
      <c r="I54" s="32"/>
      <c r="J54" s="32"/>
    </row>
    <row r="55" spans="1:10" ht="31.5">
      <c r="A55" s="21" t="s">
        <v>49</v>
      </c>
      <c r="B55" s="29">
        <v>62</v>
      </c>
      <c r="C55" s="32"/>
      <c r="D55" s="32"/>
      <c r="E55" s="32"/>
      <c r="F55" s="32"/>
      <c r="G55" s="32"/>
      <c r="H55" s="32"/>
      <c r="I55" s="32"/>
      <c r="J55" s="32"/>
    </row>
    <row r="56" spans="1:10" ht="31.5">
      <c r="A56" s="18" t="s">
        <v>62</v>
      </c>
      <c r="B56" s="29">
        <v>1508.3</v>
      </c>
      <c r="C56" s="32"/>
      <c r="D56" s="32"/>
      <c r="E56" s="32"/>
      <c r="F56" s="32"/>
      <c r="G56" s="32"/>
      <c r="H56" s="32"/>
      <c r="I56" s="32"/>
      <c r="J56" s="32"/>
    </row>
    <row r="57" spans="1:10" ht="31.5">
      <c r="A57" s="33" t="s">
        <v>14</v>
      </c>
      <c r="B57" s="29">
        <f>2758+2138.262+500+1230-127.68+2010+620</f>
        <v>9128.582</v>
      </c>
      <c r="C57" s="32"/>
      <c r="D57" s="32"/>
      <c r="E57" s="32"/>
      <c r="F57" s="32"/>
      <c r="G57" s="32"/>
      <c r="H57" s="32"/>
      <c r="I57" s="32"/>
      <c r="J57" s="32"/>
    </row>
    <row r="58" spans="1:10" ht="47.25">
      <c r="A58" s="33" t="s">
        <v>69</v>
      </c>
      <c r="B58" s="29">
        <f>441.775+263.309</f>
        <v>705.0840000000001</v>
      </c>
      <c r="C58" s="32"/>
      <c r="D58" s="32"/>
      <c r="E58" s="32"/>
      <c r="F58" s="32"/>
      <c r="G58" s="32"/>
      <c r="H58" s="32"/>
      <c r="I58" s="32"/>
      <c r="J58" s="32"/>
    </row>
    <row r="59" spans="1:10" ht="15.75">
      <c r="A59" s="18" t="s">
        <v>50</v>
      </c>
      <c r="B59" s="26">
        <f>SUM(B60:B61)</f>
        <v>3751.5</v>
      </c>
      <c r="C59" s="32"/>
      <c r="D59" s="32"/>
      <c r="E59" s="32"/>
      <c r="F59" s="32"/>
      <c r="G59" s="32"/>
      <c r="H59" s="32"/>
      <c r="I59" s="32"/>
      <c r="J59" s="32"/>
    </row>
    <row r="60" spans="1:10" ht="47.25">
      <c r="A60" s="33" t="s">
        <v>51</v>
      </c>
      <c r="B60" s="29">
        <v>3718</v>
      </c>
      <c r="C60" s="32"/>
      <c r="D60" s="32"/>
      <c r="E60" s="32"/>
      <c r="F60" s="32"/>
      <c r="G60" s="32"/>
      <c r="H60" s="32"/>
      <c r="I60" s="32"/>
      <c r="J60" s="32"/>
    </row>
    <row r="61" spans="1:10" ht="31.5">
      <c r="A61" s="17" t="s">
        <v>49</v>
      </c>
      <c r="B61" s="29">
        <v>33.5</v>
      </c>
      <c r="C61" s="32"/>
      <c r="D61" s="32"/>
      <c r="E61" s="32"/>
      <c r="F61" s="32"/>
      <c r="G61" s="32"/>
      <c r="H61" s="32"/>
      <c r="I61" s="32"/>
      <c r="J61" s="32"/>
    </row>
    <row r="62" spans="1:10" ht="15.75">
      <c r="A62" s="18" t="s">
        <v>52</v>
      </c>
      <c r="B62" s="26">
        <f>B63</f>
        <v>13.5</v>
      </c>
      <c r="C62" s="32"/>
      <c r="D62" s="32"/>
      <c r="E62" s="32"/>
      <c r="F62" s="32"/>
      <c r="G62" s="32"/>
      <c r="H62" s="32"/>
      <c r="I62" s="32"/>
      <c r="J62" s="32"/>
    </row>
    <row r="63" spans="1:10" ht="47.25">
      <c r="A63" s="30" t="s">
        <v>46</v>
      </c>
      <c r="B63" s="31">
        <v>13.5</v>
      </c>
      <c r="C63" s="32"/>
      <c r="D63" s="32"/>
      <c r="E63" s="32"/>
      <c r="F63" s="32"/>
      <c r="G63" s="32"/>
      <c r="H63" s="32"/>
      <c r="I63" s="32"/>
      <c r="J63" s="32"/>
    </row>
    <row r="64" spans="1:10" ht="22.5" customHeight="1" outlineLevel="5">
      <c r="A64" s="25" t="s">
        <v>7</v>
      </c>
      <c r="B64" s="38">
        <f>B47+B51+B59+B62</f>
        <v>166466.10647</v>
      </c>
      <c r="C64" s="32"/>
      <c r="D64" s="32"/>
      <c r="E64" s="32"/>
      <c r="F64" s="32"/>
      <c r="G64" s="32"/>
      <c r="H64" s="32"/>
      <c r="I64" s="32"/>
      <c r="J64" s="32"/>
    </row>
    <row r="65" spans="1:10" s="28" customFormat="1" ht="23.25" customHeight="1">
      <c r="A65" s="22" t="s">
        <v>5</v>
      </c>
      <c r="B65" s="26"/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471281.02</v>
      </c>
      <c r="J65" s="27">
        <v>573334.084</v>
      </c>
    </row>
    <row r="66" spans="1:10" s="28" customFormat="1" ht="20.25" customHeight="1">
      <c r="A66" s="18" t="s">
        <v>13</v>
      </c>
      <c r="B66" s="26">
        <f>B68+B67</f>
        <v>8147.804</v>
      </c>
      <c r="C66" s="27"/>
      <c r="D66" s="27"/>
      <c r="E66" s="27"/>
      <c r="F66" s="27"/>
      <c r="G66" s="27"/>
      <c r="H66" s="27"/>
      <c r="I66" s="27"/>
      <c r="J66" s="27"/>
    </row>
    <row r="67" spans="1:10" s="28" customFormat="1" ht="31.5">
      <c r="A67" s="33" t="s">
        <v>53</v>
      </c>
      <c r="B67" s="29">
        <f>214-50</f>
        <v>164</v>
      </c>
      <c r="C67" s="27"/>
      <c r="D67" s="27"/>
      <c r="E67" s="27"/>
      <c r="F67" s="27"/>
      <c r="G67" s="27"/>
      <c r="H67" s="27"/>
      <c r="I67" s="27"/>
      <c r="J67" s="27"/>
    </row>
    <row r="68" spans="1:10" ht="31.5" outlineLevel="5">
      <c r="A68" s="33" t="s">
        <v>14</v>
      </c>
      <c r="B68" s="29">
        <f>6896+250+500-300-63.84-30+150+81.644+500</f>
        <v>7983.804</v>
      </c>
      <c r="C68" s="32"/>
      <c r="D68" s="32"/>
      <c r="E68" s="32"/>
      <c r="F68" s="32"/>
      <c r="G68" s="32"/>
      <c r="H68" s="32"/>
      <c r="I68" s="32"/>
      <c r="J68" s="32"/>
    </row>
    <row r="69" spans="1:10" ht="31.5" outlineLevel="5">
      <c r="A69" s="17" t="s">
        <v>54</v>
      </c>
      <c r="B69" s="26">
        <f>B70+B71</f>
        <v>8145</v>
      </c>
      <c r="C69" s="32"/>
      <c r="D69" s="32"/>
      <c r="E69" s="32"/>
      <c r="F69" s="32"/>
      <c r="G69" s="32"/>
      <c r="H69" s="32"/>
      <c r="I69" s="32"/>
      <c r="J69" s="32"/>
    </row>
    <row r="70" spans="1:10" ht="33.75" customHeight="1" outlineLevel="5">
      <c r="A70" s="17" t="s">
        <v>46</v>
      </c>
      <c r="B70" s="29">
        <v>105</v>
      </c>
      <c r="C70" s="32"/>
      <c r="D70" s="32"/>
      <c r="E70" s="32"/>
      <c r="F70" s="32"/>
      <c r="G70" s="32"/>
      <c r="H70" s="32"/>
      <c r="I70" s="32"/>
      <c r="J70" s="32"/>
    </row>
    <row r="71" spans="1:10" ht="31.5" outlineLevel="5">
      <c r="A71" s="33" t="s">
        <v>14</v>
      </c>
      <c r="B71" s="29">
        <f>7500+540</f>
        <v>8040</v>
      </c>
      <c r="C71" s="32"/>
      <c r="D71" s="32"/>
      <c r="E71" s="32"/>
      <c r="F71" s="32"/>
      <c r="G71" s="32"/>
      <c r="H71" s="32"/>
      <c r="I71" s="32"/>
      <c r="J71" s="32"/>
    </row>
    <row r="72" spans="1:10" ht="15.75" outlineLevel="5">
      <c r="A72" s="25" t="s">
        <v>8</v>
      </c>
      <c r="B72" s="26">
        <f>B66+B69</f>
        <v>16292.804</v>
      </c>
      <c r="C72" s="32"/>
      <c r="D72" s="32"/>
      <c r="E72" s="32"/>
      <c r="F72" s="32"/>
      <c r="G72" s="32"/>
      <c r="H72" s="32"/>
      <c r="I72" s="32"/>
      <c r="J72" s="32"/>
    </row>
    <row r="73" spans="1:10" ht="19.5" customHeight="1" outlineLevel="5">
      <c r="A73" s="24" t="s">
        <v>17</v>
      </c>
      <c r="B73" s="26"/>
      <c r="C73" s="34"/>
      <c r="D73" s="34"/>
      <c r="E73" s="34"/>
      <c r="F73" s="34"/>
      <c r="G73" s="34"/>
      <c r="H73" s="34"/>
      <c r="I73" s="34"/>
      <c r="J73" s="34"/>
    </row>
    <row r="74" spans="1:10" ht="19.5" customHeight="1" outlineLevel="5">
      <c r="A74" s="35" t="s">
        <v>20</v>
      </c>
      <c r="B74" s="26">
        <f>B75+B76</f>
        <v>4990.206</v>
      </c>
      <c r="C74" s="34"/>
      <c r="D74" s="34"/>
      <c r="E74" s="34"/>
      <c r="F74" s="34"/>
      <c r="G74" s="34"/>
      <c r="H74" s="34"/>
      <c r="I74" s="34"/>
      <c r="J74" s="34"/>
    </row>
    <row r="75" spans="1:10" ht="33" customHeight="1" outlineLevel="5">
      <c r="A75" s="8" t="s">
        <v>16</v>
      </c>
      <c r="B75" s="40">
        <f>1400+1216.14159+1426.06441</f>
        <v>4042.206</v>
      </c>
      <c r="C75" s="34"/>
      <c r="D75" s="34"/>
      <c r="E75" s="34"/>
      <c r="F75" s="34"/>
      <c r="G75" s="34"/>
      <c r="H75" s="34"/>
      <c r="I75" s="34"/>
      <c r="J75" s="34"/>
    </row>
    <row r="76" spans="1:10" ht="33" customHeight="1" outlineLevel="5">
      <c r="A76" s="11" t="s">
        <v>55</v>
      </c>
      <c r="B76" s="9">
        <f>734.4+213.6</f>
        <v>948</v>
      </c>
      <c r="C76" s="34"/>
      <c r="D76" s="34"/>
      <c r="E76" s="34"/>
      <c r="F76" s="34"/>
      <c r="G76" s="34"/>
      <c r="H76" s="34"/>
      <c r="I76" s="34"/>
      <c r="J76" s="34"/>
    </row>
    <row r="77" spans="1:10" ht="21" customHeight="1" outlineLevel="5">
      <c r="A77" s="17" t="s">
        <v>18</v>
      </c>
      <c r="B77" s="26">
        <f>B78</f>
        <v>2278.3</v>
      </c>
      <c r="C77" s="34"/>
      <c r="D77" s="34"/>
      <c r="E77" s="34"/>
      <c r="F77" s="34"/>
      <c r="G77" s="34"/>
      <c r="H77" s="34"/>
      <c r="I77" s="34"/>
      <c r="J77" s="34"/>
    </row>
    <row r="78" spans="1:10" ht="15.75" outlineLevel="5">
      <c r="A78" s="18" t="s">
        <v>19</v>
      </c>
      <c r="B78" s="29">
        <v>2278.3</v>
      </c>
      <c r="C78" s="34"/>
      <c r="D78" s="34"/>
      <c r="E78" s="34"/>
      <c r="F78" s="34"/>
      <c r="G78" s="34"/>
      <c r="H78" s="34"/>
      <c r="I78" s="34"/>
      <c r="J78" s="34"/>
    </row>
    <row r="79" spans="1:10" ht="15.75" outlineLevel="5">
      <c r="A79" s="25" t="s">
        <v>21</v>
      </c>
      <c r="B79" s="26">
        <f>B77+B74</f>
        <v>7268.506</v>
      </c>
      <c r="C79" s="34"/>
      <c r="D79" s="34"/>
      <c r="E79" s="34"/>
      <c r="F79" s="34"/>
      <c r="G79" s="34"/>
      <c r="H79" s="34"/>
      <c r="I79" s="34"/>
      <c r="J79" s="34"/>
    </row>
    <row r="80" spans="1:10" ht="15.75" outlineLevel="5">
      <c r="A80" s="24" t="s">
        <v>56</v>
      </c>
      <c r="B80" s="26"/>
      <c r="C80" s="34"/>
      <c r="D80" s="34"/>
      <c r="E80" s="34"/>
      <c r="F80" s="34"/>
      <c r="G80" s="34"/>
      <c r="H80" s="34"/>
      <c r="I80" s="34"/>
      <c r="J80" s="34"/>
    </row>
    <row r="81" spans="1:10" ht="15.75" outlineLevel="5">
      <c r="A81" s="30" t="s">
        <v>57</v>
      </c>
      <c r="B81" s="26">
        <f>B82</f>
        <v>15</v>
      </c>
      <c r="C81" s="34"/>
      <c r="D81" s="34"/>
      <c r="E81" s="34"/>
      <c r="F81" s="34"/>
      <c r="G81" s="34"/>
      <c r="H81" s="34"/>
      <c r="I81" s="34"/>
      <c r="J81" s="34"/>
    </row>
    <row r="82" spans="1:10" ht="31.5" outlineLevel="5">
      <c r="A82" s="33" t="s">
        <v>58</v>
      </c>
      <c r="B82" s="29">
        <v>15</v>
      </c>
      <c r="C82" s="34"/>
      <c r="D82" s="34"/>
      <c r="E82" s="34"/>
      <c r="F82" s="34"/>
      <c r="G82" s="34"/>
      <c r="H82" s="34"/>
      <c r="I82" s="34"/>
      <c r="J82" s="34"/>
    </row>
    <row r="83" spans="1:10" ht="20.25" customHeight="1" outlineLevel="5">
      <c r="A83" s="33" t="s">
        <v>59</v>
      </c>
      <c r="B83" s="26">
        <f>B84</f>
        <v>1988.217</v>
      </c>
      <c r="C83" s="34"/>
      <c r="D83" s="34"/>
      <c r="E83" s="34"/>
      <c r="F83" s="34"/>
      <c r="G83" s="34"/>
      <c r="H83" s="34"/>
      <c r="I83" s="34"/>
      <c r="J83" s="34"/>
    </row>
    <row r="84" spans="1:10" ht="31.5" outlineLevel="5">
      <c r="A84" s="6" t="s">
        <v>60</v>
      </c>
      <c r="B84" s="7">
        <f>2147-158.783</f>
        <v>1988.217</v>
      </c>
      <c r="C84" s="34"/>
      <c r="D84" s="34"/>
      <c r="E84" s="34"/>
      <c r="F84" s="34"/>
      <c r="G84" s="34"/>
      <c r="H84" s="34"/>
      <c r="I84" s="34"/>
      <c r="J84" s="34"/>
    </row>
    <row r="85" spans="1:10" ht="15.75" outlineLevel="5">
      <c r="A85" s="25" t="s">
        <v>61</v>
      </c>
      <c r="B85" s="26">
        <f>B83+B81</f>
        <v>2003.217</v>
      </c>
      <c r="C85" s="34"/>
      <c r="D85" s="34"/>
      <c r="E85" s="34"/>
      <c r="F85" s="34"/>
      <c r="G85" s="34"/>
      <c r="H85" s="34"/>
      <c r="I85" s="34"/>
      <c r="J85" s="34"/>
    </row>
    <row r="86" spans="1:10" ht="15.75">
      <c r="A86" s="36" t="s">
        <v>6</v>
      </c>
      <c r="B86" s="38">
        <f>B64+B72+B79+B85+B45+B37+B28+B24</f>
        <v>237466.01028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64785440.656</v>
      </c>
      <c r="J86" s="34">
        <v>45661300.83</v>
      </c>
    </row>
    <row r="87" ht="15.75">
      <c r="B87" s="37"/>
    </row>
    <row r="88" spans="1:10" ht="12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ht="15.75">
      <c r="B89" s="5"/>
    </row>
    <row r="91" ht="15.75">
      <c r="B91" s="5"/>
    </row>
  </sheetData>
  <sheetProtection/>
  <autoFilter ref="A16:B86"/>
  <mergeCells count="4">
    <mergeCell ref="A88:J88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Васюкова А.В.</cp:lastModifiedBy>
  <cp:lastPrinted>2014-09-23T01:30:06Z</cp:lastPrinted>
  <dcterms:created xsi:type="dcterms:W3CDTF">2009-10-01T23:01:22Z</dcterms:created>
  <dcterms:modified xsi:type="dcterms:W3CDTF">2014-09-29T04:23:07Z</dcterms:modified>
  <cp:category/>
  <cp:version/>
  <cp:contentType/>
  <cp:contentStatus/>
</cp:coreProperties>
</file>