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Area" vbProcedure="false">Лист1!$A$1:$K$32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<sst xmlns="http://schemas.openxmlformats.org/spreadsheetml/2006/main" count="69" uniqueCount="66">
  <si>
    <t xml:space="preserve">Аналитические данные о доходах бюджета Партизанского муниципального округа</t>
  </si>
  <si>
    <t xml:space="preserve">(тыс. рублей)</t>
  </si>
  <si>
    <t xml:space="preserve">Код бюджетной классификации (без указания кода главного администратора доходов бюджета)</t>
  </si>
  <si>
    <t xml:space="preserve">Наименование доходов</t>
  </si>
  <si>
    <t xml:space="preserve">Отчет за 
2023 год</t>
  </si>
  <si>
    <t xml:space="preserve">Оценка
 2024 год</t>
  </si>
  <si>
    <t xml:space="preserve">Прогноз на 2025 год</t>
  </si>
  <si>
    <t xml:space="preserve">Сравнение
2025 с 2023</t>
  </si>
  <si>
    <t xml:space="preserve">Сравнение
2025 с 2024</t>
  </si>
  <si>
    <t xml:space="preserve">Прогноз на 2026 год</t>
  </si>
  <si>
    <t xml:space="preserve">Прогноз на 2027 год</t>
  </si>
  <si>
    <t xml:space="preserve">руб.</t>
  </si>
  <si>
    <t xml:space="preserve">%</t>
  </si>
  <si>
    <t xml:space="preserve">1 00 00000 00 0000 000</t>
  </si>
  <si>
    <t xml:space="preserve">НАЛОГОВЫЕ И НЕНАЛОГОВЫЕ ДОХОДЫ</t>
  </si>
  <si>
    <t xml:space="preserve">1 01 00000 00 0000 000</t>
  </si>
  <si>
    <t xml:space="preserve">НАЛОГИ НА ПРИБЫЛЬ, ДОХОДЫ</t>
  </si>
  <si>
    <t xml:space="preserve">1 01 02000 01 0000 110</t>
  </si>
  <si>
    <t xml:space="preserve">Налог на доходы физических лиц</t>
  </si>
  <si>
    <t xml:space="preserve">1 03 00000 00 0000 000</t>
  </si>
  <si>
    <t xml:space="preserve">НАЛОГИ НА ТОВАРЫ (РАБОТЫ, УСЛУГИ), РЕАЛИЗУЕМЫЕ НА ТЕРРИТОРИИ РОССИЙСКОЙ ФЕДЕРАЦИИ</t>
  </si>
  <si>
    <t xml:space="preserve">1 03 02000 01 0000 110</t>
  </si>
  <si>
    <t xml:space="preserve">Акцизы по подакцизным товарам (продукции), производимым на территории Российской Федерации</t>
  </si>
  <si>
    <t xml:space="preserve">1 05 00000 00 0000 000</t>
  </si>
  <si>
    <t xml:space="preserve">НАЛОГИ НА СОВОКУПНЫЙ ДОХОД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</si>
  <si>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</si>
  <si>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</si>
  <si>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-</t>
  </si>
  <si>
    <t xml:space="preserve">1 05 02000 00 0000 110</t>
  </si>
  <si>
    <t xml:space="preserve">Единый налог на вмененный доход для отдельных видов деятельности</t>
  </si>
  <si>
    <t xml:space="preserve">1 05 03000 00 0000 110</t>
  </si>
  <si>
    <t xml:space="preserve">Единый сельскохозяйственный налог</t>
  </si>
  <si>
    <t xml:space="preserve">1 05 04000 00 0000 110</t>
  </si>
  <si>
    <t xml:space="preserve">Налог, взимаемый в связи с применением патентной системы налогообложения, зачисляемый в бюджеты муниципальных районов</t>
  </si>
  <si>
    <t xml:space="preserve">1 06 00000 00 0000 000</t>
  </si>
  <si>
    <t xml:space="preserve">НАЛОГИ НА ИМУЩЕСТВО</t>
  </si>
  <si>
    <t xml:space="preserve">1 06 01000 00 0000 110</t>
  </si>
  <si>
    <t xml:space="preserve">Налог на имущество физических лиц</t>
  </si>
  <si>
    <t xml:space="preserve">1 06 06000 00 0000 110</t>
  </si>
  <si>
    <t xml:space="preserve">Земельный налог</t>
  </si>
  <si>
    <t xml:space="preserve">1 08 00000 00 0000 000</t>
  </si>
  <si>
    <t xml:space="preserve">ГОСУДАРСТВЕННАЯ ПОШЛИНА</t>
  </si>
  <si>
    <t xml:space="preserve"> 1 08 03000 00 0000 110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</si>
  <si>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</si>
  <si>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1 09 00000 00 0000 000</t>
  </si>
  <si>
    <t xml:space="preserve">ЗАДОЛЖЕННОСТЬ И ПЕРЕРАСЧЕТЫ ПО ОТМЕНЕННЫМ НАЛОГАМ, СБОРАМ И ИНЫМ ОБЯЗАТЕЛЬНЫМ ПЛАТЕЖАМ</t>
  </si>
  <si>
    <t xml:space="preserve">НЕНАЛОГОВЫЕ ДОХОДЫ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</si>
  <si>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</si>
  <si>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</si>
  <si>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</si>
  <si>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</si>
  <si>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</si>
  <si>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</si>
  <si>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</si>
  <si>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</si>
  <si>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</si>
  <si>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</si>
  <si>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</si>
  <si>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</si>
  <si>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2 07 05000 00 0000 150</t>
  </si>
  <si>
    <t xml:space="preserve">Прочие безвозмездные поступления в бюджеты муниципальных районов</t>
  </si>
  <si>
    <t xml:space="preserve">2 18 0000000 0000 150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</si>
  <si>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</si>
  <si>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2 19 0000000 0000 150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</si>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</sst>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.00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 val="true"/>
      <sz val="14"/>
      <color theme="1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1" applyFont="true" applyBorder="true" applyAlignment="true" applyProtection="true">
      <alignment horizontal="left" vertical="bottom" textRotation="0" wrapText="true" indent="2" shrinkToFit="false"/>
      <protection locked="true" hidden="false"/>
    </xf>
    <xf numFmtId="165" fontId="4" fillId="0" borderId="2" applyFont="true" applyBorder="true" applyAlignment="true" applyProtection="true">
      <alignment horizontal="center" vertical="bottom" textRotation="0" wrapText="false" indent="0" shrinkToFit="false"/>
      <protection locked="true" hidden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6" fontId="7" fillId="0" borderId="2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6" fontId="5" fillId="0" borderId="2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2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2" borderId="4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2" xfId="2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8" fillId="0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5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5" fontId="8" fillId="2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2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xl31" xfId="20"/>
    <cellStyle name="xl43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7" activeCellId="0" sqref="A37"/>
    </sheetView>
  </sheetViews>
  <sheetFormatPr defaultColWidth="9.109375" defaultRowHeight="15" zeroHeight="false" outlineLevelRow="0" outlineLevelCol="0"/>
  <cols>
    <col collapsed="false" customWidth="true" hidden="false" outlineLevel="0" max="1" min="1" style="1" width="25.67"/>
    <col collapsed="false" customWidth="true" hidden="false" outlineLevel="0" max="2" min="2" style="1" width="42.44"/>
    <col collapsed="false" customWidth="true" hidden="false" outlineLevel="0" max="4" min="3" style="1" width="13"/>
    <col collapsed="false" customWidth="true" hidden="false" outlineLevel="0" max="5" min="5" style="1" width="13.34"/>
    <col collapsed="false" customWidth="true" hidden="false" outlineLevel="0" max="6" min="6" style="1" width="12.33"/>
    <col collapsed="false" customWidth="true" hidden="false" outlineLevel="0" max="7" min="7" style="1" width="9.56"/>
    <col collapsed="false" customWidth="true" hidden="false" outlineLevel="0" max="8" min="8" style="1" width="12.88"/>
    <col collapsed="false" customWidth="true" hidden="false" outlineLevel="0" max="9" min="9" style="1" width="8.67"/>
    <col collapsed="false" customWidth="true" hidden="false" outlineLevel="0" max="10" min="10" style="1" width="13"/>
    <col collapsed="false" customWidth="true" hidden="false" outlineLevel="0" max="11" min="11" style="1" width="12.67"/>
    <col collapsed="false" customWidth="true" hidden="false" outlineLevel="0" max="12" min="12" style="1" width="2.88"/>
    <col collapsed="false" customWidth="true" hidden="false" outlineLevel="0" max="13" min="13" style="1" width="1.88"/>
    <col collapsed="false" customWidth="true" hidden="false" outlineLevel="0" max="15" min="14" style="1" width="11.33"/>
    <col collapsed="false" customWidth="true" hidden="false" outlineLevel="0" max="16" min="16" style="1" width="11.89"/>
    <col collapsed="false" customWidth="true" hidden="false" outlineLevel="0" max="17" min="17" style="1" width="14"/>
    <col collapsed="false" customWidth="false" hidden="false" outlineLevel="0" max="16384" min="18" style="1" width="9.11"/>
  </cols>
  <sheetData>
    <row r="1" customFormat="false" ht="17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customFormat="false" ht="15" hidden="false" customHeight="true" outlineLevel="0" collapsed="false">
      <c r="J3" s="3" t="s">
        <v>1</v>
      </c>
      <c r="K3" s="3"/>
    </row>
    <row r="4" customFormat="false" ht="33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/>
      <c r="H4" s="4" t="s">
        <v>8</v>
      </c>
      <c r="I4" s="4"/>
      <c r="J4" s="4" t="s">
        <v>9</v>
      </c>
      <c r="K4" s="4" t="s">
        <v>10</v>
      </c>
    </row>
    <row r="5" customFormat="false" ht="30" hidden="false" customHeight="true" outlineLevel="0" collapsed="false">
      <c r="A5" s="4"/>
      <c r="B5" s="4"/>
      <c r="C5" s="4"/>
      <c r="D5" s="4"/>
      <c r="E5" s="4"/>
      <c r="F5" s="4" t="s">
        <v>11</v>
      </c>
      <c r="G5" s="4" t="s">
        <v>12</v>
      </c>
      <c r="H5" s="4" t="s">
        <v>11</v>
      </c>
      <c r="I5" s="4" t="s">
        <v>12</v>
      </c>
      <c r="J5" s="4"/>
      <c r="K5" s="4"/>
    </row>
    <row r="6" s="8" customFormat="true" ht="30.75" hidden="false" customHeight="false" outlineLevel="0" collapsed="false">
      <c r="A6" s="5" t="s">
        <v>13</v>
      </c>
      <c r="B6" s="6" t="s">
        <v>14</v>
      </c>
      <c r="C6" s="7" t="n">
        <f aca="false">C7+C9+C11+C16+C19++C21+C22</f>
        <v>633101.22</v>
      </c>
      <c r="D6" s="7" t="n">
        <f aca="false">D7+D9+D11+D16+D19+D22</f>
        <v>799440.84</v>
      </c>
      <c r="E6" s="7" t="n">
        <f aca="false">E7+E9+E11+E16+E19+E22</f>
        <v>894869.23</v>
      </c>
      <c r="F6" s="7" t="n">
        <f aca="false">E6-C6</f>
        <v>261768.01</v>
      </c>
      <c r="G6" s="7" t="n">
        <f aca="false">E6/C6*100</f>
        <v>141.346944490172</v>
      </c>
      <c r="H6" s="7" t="n">
        <f aca="false">E6-D6</f>
        <v>95428.39</v>
      </c>
      <c r="I6" s="7" t="n">
        <f aca="false">E6/D6*100</f>
        <v>111.936892040692</v>
      </c>
      <c r="J6" s="7" t="n">
        <f aca="false">J7+J9+J11+J16+J19+J22</f>
        <v>973688.17</v>
      </c>
      <c r="K6" s="7" t="n">
        <f aca="false">K7+K9+K11+K16+K19+K22</f>
        <v>995331.54</v>
      </c>
    </row>
    <row r="7" s="8" customFormat="true" ht="15" hidden="false" customHeight="false" outlineLevel="0" collapsed="false">
      <c r="A7" s="5" t="s">
        <v>15</v>
      </c>
      <c r="B7" s="6" t="s">
        <v>16</v>
      </c>
      <c r="C7" s="7" t="n">
        <f aca="false">C8</f>
        <v>460146.36</v>
      </c>
      <c r="D7" s="7" t="n">
        <f aca="false">D8</f>
        <v>591105.84</v>
      </c>
      <c r="E7" s="7" t="n">
        <f aca="false">E8</f>
        <v>712640.23</v>
      </c>
      <c r="F7" s="7" t="n">
        <f aca="false">E7-C7</f>
        <v>252493.87</v>
      </c>
      <c r="G7" s="7" t="n">
        <f aca="false">E7/C7*100</f>
        <v>154.872512737034</v>
      </c>
      <c r="H7" s="7" t="n">
        <f aca="false">E7-D7</f>
        <v>121534.39</v>
      </c>
      <c r="I7" s="7" t="n">
        <f aca="false">E7/D7*100</f>
        <v>120.560512479457</v>
      </c>
      <c r="J7" s="7" t="n">
        <f aca="false">J8</f>
        <v>801976.17</v>
      </c>
      <c r="K7" s="7" t="n">
        <f aca="false">K8</f>
        <v>826788.54</v>
      </c>
    </row>
    <row r="8" customFormat="false" ht="15" hidden="false" customHeight="false" outlineLevel="0" collapsed="false">
      <c r="A8" s="4" t="s">
        <v>17</v>
      </c>
      <c r="B8" s="9" t="s">
        <v>18</v>
      </c>
      <c r="C8" s="10" t="n">
        <v>460146.36</v>
      </c>
      <c r="D8" s="10" t="n">
        <v>591105.84</v>
      </c>
      <c r="E8" s="10" t="n">
        <v>712640.23</v>
      </c>
      <c r="F8" s="7" t="n">
        <f aca="false">E8-C8</f>
        <v>252493.87</v>
      </c>
      <c r="G8" s="7" t="n">
        <f aca="false">E8/C8*100</f>
        <v>154.872512737034</v>
      </c>
      <c r="H8" s="7" t="n">
        <f aca="false">E8-D8</f>
        <v>121534.39</v>
      </c>
      <c r="I8" s="7" t="n">
        <f aca="false">E8/D8*100</f>
        <v>120.560512479457</v>
      </c>
      <c r="J8" s="10" t="n">
        <v>801976.17</v>
      </c>
      <c r="K8" s="10" t="n">
        <v>826788.54</v>
      </c>
      <c r="N8" s="11"/>
      <c r="O8" s="11"/>
      <c r="P8" s="11"/>
      <c r="Q8" s="11"/>
    </row>
    <row r="9" s="8" customFormat="true" ht="62.25" hidden="false" customHeight="false" outlineLevel="0" collapsed="false">
      <c r="A9" s="5" t="s">
        <v>19</v>
      </c>
      <c r="B9" s="6" t="s">
        <v>20</v>
      </c>
      <c r="C9" s="7" t="n">
        <f aca="false">C10</f>
        <v>33514.98</v>
      </c>
      <c r="D9" s="7" t="n">
        <f aca="false">D10</f>
        <v>37818</v>
      </c>
      <c r="E9" s="7" t="n">
        <f aca="false">E10</f>
        <v>36073</v>
      </c>
      <c r="F9" s="7" t="n">
        <f aca="false">E9-C9</f>
        <v>2558.02</v>
      </c>
      <c r="G9" s="7" t="n">
        <f aca="false">E9/C9*100</f>
        <v>107.632467630892</v>
      </c>
      <c r="H9" s="7" t="n">
        <f aca="false">E9-D9</f>
        <v>-1745</v>
      </c>
      <c r="I9" s="7" t="n">
        <f aca="false">E9/D9*100</f>
        <v>95.385795124015</v>
      </c>
      <c r="J9" s="7" t="n">
        <f aca="false">J10</f>
        <v>37758</v>
      </c>
      <c r="K9" s="7" t="n">
        <f aca="false">K10</f>
        <v>39448</v>
      </c>
      <c r="N9" s="12"/>
    </row>
    <row r="10" customFormat="false" ht="46.5" hidden="false" customHeight="false" outlineLevel="0" collapsed="false">
      <c r="A10" s="4" t="s">
        <v>21</v>
      </c>
      <c r="B10" s="9" t="s">
        <v>22</v>
      </c>
      <c r="C10" s="10" t="n">
        <v>33514.98</v>
      </c>
      <c r="D10" s="10" t="n">
        <v>37818</v>
      </c>
      <c r="E10" s="10" t="n">
        <v>36073</v>
      </c>
      <c r="F10" s="7" t="n">
        <f aca="false">E10-C10</f>
        <v>2558.02</v>
      </c>
      <c r="G10" s="7" t="n">
        <f aca="false">E10/C10*100</f>
        <v>107.632467630892</v>
      </c>
      <c r="H10" s="7" t="n">
        <f aca="false">E10-D10</f>
        <v>-1745</v>
      </c>
      <c r="I10" s="7" t="n">
        <f aca="false">E10/D10*100</f>
        <v>95.385795124015</v>
      </c>
      <c r="J10" s="10" t="n">
        <v>37758</v>
      </c>
      <c r="K10" s="10" t="n">
        <v>39448</v>
      </c>
    </row>
    <row r="11" s="8" customFormat="true" ht="15" hidden="false" customHeight="false" outlineLevel="0" collapsed="false">
      <c r="A11" s="5" t="s">
        <v>23</v>
      </c>
      <c r="B11" s="13" t="s">
        <v>24</v>
      </c>
      <c r="C11" s="7" t="n">
        <f aca="false">C12+C13+C14+C15</f>
        <v>6692.46</v>
      </c>
      <c r="D11" s="7" t="n">
        <f aca="false">D12+D13+D14+D15</f>
        <v>13566</v>
      </c>
      <c r="E11" s="7" t="n">
        <f aca="false">E12+E13+E14+E15</f>
        <v>16734</v>
      </c>
      <c r="F11" s="7" t="n">
        <f aca="false">E11-C11</f>
        <v>10041.54</v>
      </c>
      <c r="G11" s="7" t="n">
        <f aca="false">E11/C11*100</f>
        <v>250.042585237715</v>
      </c>
      <c r="H11" s="7" t="n">
        <f aca="false">E11-D11</f>
        <v>3168</v>
      </c>
      <c r="I11" s="7" t="n">
        <f aca="false">E11/D11*100</f>
        <v>123.352498894295</v>
      </c>
      <c r="J11" s="7" t="n">
        <f aca="false">J12+J13+J14+J15</f>
        <v>20361</v>
      </c>
      <c r="K11" s="7" t="n">
        <f aca="false">K12+K13+K14+K15</f>
        <v>15430</v>
      </c>
    </row>
    <row r="12" customFormat="false" ht="37.5" hidden="false" customHeight="true" outlineLevel="0" collapsed="false">
      <c r="A12" s="4" t="s">
        <v>25</v>
      </c>
      <c r="B12" s="14" t="s">
        <v>26</v>
      </c>
      <c r="C12" s="10" t="n">
        <v>1292.56</v>
      </c>
      <c r="D12" s="10" t="n">
        <v>1526</v>
      </c>
      <c r="E12" s="10" t="n">
        <v>1645</v>
      </c>
      <c r="F12" s="7" t="n">
        <f aca="false">E12-C12</f>
        <v>352.44</v>
      </c>
      <c r="G12" s="7" t="s">
        <v>27</v>
      </c>
      <c r="H12" s="7" t="n">
        <f aca="false">E12-D12</f>
        <v>119</v>
      </c>
      <c r="I12" s="7" t="s">
        <v>27</v>
      </c>
      <c r="J12" s="10" t="n">
        <v>1755</v>
      </c>
      <c r="K12" s="10" t="n">
        <v>1824</v>
      </c>
    </row>
    <row r="13" customFormat="false" ht="30.75" hidden="false" customHeight="false" outlineLevel="0" collapsed="false">
      <c r="A13" s="15" t="s">
        <v>28</v>
      </c>
      <c r="B13" s="9" t="s">
        <v>29</v>
      </c>
      <c r="C13" s="10" t="n">
        <v>-167.67</v>
      </c>
      <c r="D13" s="10" t="n">
        <v>0</v>
      </c>
      <c r="E13" s="10" t="n">
        <v>0</v>
      </c>
      <c r="F13" s="7" t="n">
        <f aca="false">E13-C13</f>
        <v>167.67</v>
      </c>
      <c r="G13" s="7" t="n">
        <f aca="false">E13/C13*100</f>
        <v>-0</v>
      </c>
      <c r="H13" s="7" t="n">
        <f aca="false">E13-D13</f>
        <v>0</v>
      </c>
      <c r="I13" s="7" t="n">
        <v>0</v>
      </c>
      <c r="J13" s="10" t="n">
        <v>0</v>
      </c>
      <c r="K13" s="10" t="n">
        <v>0</v>
      </c>
    </row>
    <row r="14" customFormat="false" ht="19.4" hidden="false" customHeight="true" outlineLevel="0" collapsed="false">
      <c r="A14" s="15" t="s">
        <v>30</v>
      </c>
      <c r="B14" s="16" t="s">
        <v>31</v>
      </c>
      <c r="C14" s="10" t="n">
        <v>1077.59</v>
      </c>
      <c r="D14" s="10" t="n">
        <v>3740</v>
      </c>
      <c r="E14" s="10" t="n">
        <v>3740</v>
      </c>
      <c r="F14" s="7" t="n">
        <f aca="false">E14-C14</f>
        <v>2662.41</v>
      </c>
      <c r="G14" s="7" t="n">
        <f aca="false">E14/C14*100</f>
        <v>347.07077831086</v>
      </c>
      <c r="H14" s="7" t="n">
        <f aca="false">E14-D14</f>
        <v>0</v>
      </c>
      <c r="I14" s="7" t="n">
        <f aca="false">E14/D14*100</f>
        <v>100</v>
      </c>
      <c r="J14" s="10" t="n">
        <v>3740</v>
      </c>
      <c r="K14" s="10" t="n">
        <v>3740</v>
      </c>
      <c r="O14" s="11"/>
      <c r="P14" s="11"/>
      <c r="Q14" s="11"/>
    </row>
    <row r="15" customFormat="false" ht="62.25" hidden="false" customHeight="false" outlineLevel="0" collapsed="false">
      <c r="A15" s="15" t="s">
        <v>32</v>
      </c>
      <c r="B15" s="16" t="s">
        <v>33</v>
      </c>
      <c r="C15" s="10" t="n">
        <v>4489.98</v>
      </c>
      <c r="D15" s="10" t="n">
        <v>8300</v>
      </c>
      <c r="E15" s="10" t="n">
        <v>11349</v>
      </c>
      <c r="F15" s="7" t="n">
        <f aca="false">E15-C15</f>
        <v>6859.02</v>
      </c>
      <c r="G15" s="7" t="n">
        <f aca="false">E15/C15*100</f>
        <v>252.762818542622</v>
      </c>
      <c r="H15" s="7" t="n">
        <f aca="false">E15-D15</f>
        <v>3049</v>
      </c>
      <c r="I15" s="7" t="n">
        <f aca="false">E15/D15*100</f>
        <v>136.734939759036</v>
      </c>
      <c r="J15" s="10" t="n">
        <v>14866</v>
      </c>
      <c r="K15" s="10" t="n">
        <v>9866</v>
      </c>
    </row>
    <row r="16" s="8" customFormat="true" ht="15" hidden="false" customHeight="false" outlineLevel="0" collapsed="false">
      <c r="A16" s="17" t="s">
        <v>34</v>
      </c>
      <c r="B16" s="6" t="s">
        <v>35</v>
      </c>
      <c r="C16" s="7" t="n">
        <f aca="false">C17+C18</f>
        <v>40962.42</v>
      </c>
      <c r="D16" s="7" t="n">
        <f aca="false">D17+D18</f>
        <v>48060</v>
      </c>
      <c r="E16" s="7" t="n">
        <f aca="false">E17+E18</f>
        <v>48046</v>
      </c>
      <c r="F16" s="7" t="n">
        <f aca="false">E16-C16</f>
        <v>7083.58</v>
      </c>
      <c r="G16" s="7" t="n">
        <f aca="false">E16/C16*100</f>
        <v>117.292874786207</v>
      </c>
      <c r="H16" s="7" t="n">
        <f aca="false">E16-D16</f>
        <v>-14</v>
      </c>
      <c r="I16" s="7" t="n">
        <f aca="false">E16/D16*100</f>
        <v>99.9708697461507</v>
      </c>
      <c r="J16" s="7" t="n">
        <f aca="false">J17+J18</f>
        <v>48146</v>
      </c>
      <c r="K16" s="7" t="n">
        <f aca="false">K17+K18</f>
        <v>48246</v>
      </c>
    </row>
    <row r="17" customFormat="false" ht="15" hidden="false" customHeight="false" outlineLevel="0" collapsed="false">
      <c r="A17" s="15" t="s">
        <v>36</v>
      </c>
      <c r="B17" s="16" t="s">
        <v>37</v>
      </c>
      <c r="C17" s="10" t="n">
        <v>7943.04</v>
      </c>
      <c r="D17" s="10" t="n">
        <v>8300</v>
      </c>
      <c r="E17" s="10" t="n">
        <v>8300</v>
      </c>
      <c r="F17" s="7" t="n">
        <f aca="false">E17-C17</f>
        <v>356.96</v>
      </c>
      <c r="G17" s="7" t="n">
        <f aca="false">E17/C17*100</f>
        <v>104.493997260495</v>
      </c>
      <c r="H17" s="7" t="n">
        <f aca="false">E17-D17</f>
        <v>0</v>
      </c>
      <c r="I17" s="7" t="n">
        <f aca="false">E17/D17*100</f>
        <v>100</v>
      </c>
      <c r="J17" s="10" t="n">
        <v>8400</v>
      </c>
      <c r="K17" s="10" t="n">
        <v>8500</v>
      </c>
    </row>
    <row r="18" customFormat="false" ht="15" hidden="false" customHeight="false" outlineLevel="0" collapsed="false">
      <c r="A18" s="15" t="s">
        <v>38</v>
      </c>
      <c r="B18" s="16" t="s">
        <v>39</v>
      </c>
      <c r="C18" s="10" t="n">
        <v>33019.38</v>
      </c>
      <c r="D18" s="10" t="n">
        <v>39760</v>
      </c>
      <c r="E18" s="10" t="n">
        <v>39746</v>
      </c>
      <c r="F18" s="7" t="n">
        <f aca="false">E18-C18</f>
        <v>6726.62</v>
      </c>
      <c r="G18" s="7" t="n">
        <f aca="false">E18/C18*100</f>
        <v>120.371733206378</v>
      </c>
      <c r="H18" s="7" t="n">
        <f aca="false">E18-D18</f>
        <v>-14</v>
      </c>
      <c r="I18" s="7" t="n">
        <f aca="false">E18/D18*100</f>
        <v>99.9647887323944</v>
      </c>
      <c r="J18" s="10" t="n">
        <v>39746</v>
      </c>
      <c r="K18" s="10" t="n">
        <v>39746</v>
      </c>
    </row>
    <row r="19" s="8" customFormat="true" ht="15" hidden="false" customHeight="false" outlineLevel="0" collapsed="false">
      <c r="A19" s="18" t="s">
        <v>40</v>
      </c>
      <c r="B19" s="19" t="s">
        <v>41</v>
      </c>
      <c r="C19" s="7" t="n">
        <f aca="false">C20</f>
        <v>4462.29</v>
      </c>
      <c r="D19" s="7" t="n">
        <f aca="false">D20</f>
        <v>4020</v>
      </c>
      <c r="E19" s="7" t="n">
        <f aca="false">E20</f>
        <v>11000</v>
      </c>
      <c r="F19" s="7" t="n">
        <f aca="false">E19-C19</f>
        <v>6537.71</v>
      </c>
      <c r="G19" s="7" t="n">
        <f aca="false">E19/C19*100</f>
        <v>246.510199919772</v>
      </c>
      <c r="H19" s="7" t="n">
        <f aca="false">E19-D19</f>
        <v>6980</v>
      </c>
      <c r="I19" s="7" t="n">
        <f aca="false">E19/D19*100</f>
        <v>273.63184079602</v>
      </c>
      <c r="J19" s="7" t="n">
        <f aca="false">J20</f>
        <v>11091</v>
      </c>
      <c r="K19" s="7" t="n">
        <f aca="false">K20</f>
        <v>11183</v>
      </c>
    </row>
    <row r="20" s="8" customFormat="true" ht="78" hidden="false" customHeight="false" outlineLevel="0" collapsed="false">
      <c r="A20" s="20" t="s">
        <v>42</v>
      </c>
      <c r="B20" s="16" t="s">
        <v>43</v>
      </c>
      <c r="C20" s="10" t="n">
        <v>4462.29</v>
      </c>
      <c r="D20" s="10" t="n">
        <v>4020</v>
      </c>
      <c r="E20" s="10" t="n">
        <v>11000</v>
      </c>
      <c r="F20" s="7" t="n">
        <f aca="false">E20-C20</f>
        <v>6537.71</v>
      </c>
      <c r="G20" s="7" t="n">
        <f aca="false">E20/C20*100</f>
        <v>246.510199919772</v>
      </c>
      <c r="H20" s="7" t="n">
        <f aca="false">E20-D20</f>
        <v>6980</v>
      </c>
      <c r="I20" s="7" t="n">
        <f aca="false">E20/D20*100</f>
        <v>273.63184079602</v>
      </c>
      <c r="J20" s="10" t="n">
        <v>11091</v>
      </c>
      <c r="K20" s="10" t="n">
        <v>11183</v>
      </c>
    </row>
    <row r="21" s="8" customFormat="true" ht="62.25" hidden="false" customHeight="false" outlineLevel="0" collapsed="false">
      <c r="A21" s="21" t="s">
        <v>44</v>
      </c>
      <c r="B21" s="19" t="s">
        <v>45</v>
      </c>
      <c r="C21" s="22" t="n">
        <v>0</v>
      </c>
      <c r="D21" s="7" t="n">
        <v>0</v>
      </c>
      <c r="E21" s="7" t="n">
        <v>0</v>
      </c>
      <c r="F21" s="7" t="n">
        <v>0</v>
      </c>
      <c r="G21" s="7" t="n">
        <v>0</v>
      </c>
      <c r="H21" s="7" t="n">
        <v>0</v>
      </c>
      <c r="I21" s="7" t="n">
        <v>0</v>
      </c>
      <c r="J21" s="7" t="n">
        <v>0</v>
      </c>
      <c r="K21" s="7" t="n">
        <v>0</v>
      </c>
    </row>
    <row r="22" s="8" customFormat="true" ht="15" hidden="false" customHeight="false" outlineLevel="0" collapsed="false">
      <c r="A22" s="5"/>
      <c r="B22" s="23" t="s">
        <v>46</v>
      </c>
      <c r="C22" s="7" t="n">
        <v>87322.71</v>
      </c>
      <c r="D22" s="7" t="n">
        <v>104871</v>
      </c>
      <c r="E22" s="7" t="n">
        <v>70376</v>
      </c>
      <c r="F22" s="7" t="n">
        <f aca="false">E22-C22</f>
        <v>-16946.71</v>
      </c>
      <c r="G22" s="7" t="n">
        <f aca="false">E22/C22*100</f>
        <v>80.5930095389848</v>
      </c>
      <c r="H22" s="7" t="n">
        <f aca="false">E22-D22</f>
        <v>-34495</v>
      </c>
      <c r="I22" s="7" t="n">
        <f aca="false">E22/D22*100</f>
        <v>67.1072079030428</v>
      </c>
      <c r="J22" s="7" t="n">
        <v>54356</v>
      </c>
      <c r="K22" s="7" t="n">
        <v>54236</v>
      </c>
    </row>
    <row r="23" s="8" customFormat="true" ht="15" hidden="false" customHeight="false" outlineLevel="0" collapsed="false">
      <c r="A23" s="5" t="s">
        <v>47</v>
      </c>
      <c r="B23" s="6" t="s">
        <v>48</v>
      </c>
      <c r="C23" s="7" t="n">
        <f aca="false">C24+C29+C30+C31</f>
        <v>827114.3</v>
      </c>
      <c r="D23" s="7" t="n">
        <f aca="false">D24+D29+D31</f>
        <v>1254812.15</v>
      </c>
      <c r="E23" s="7" t="n">
        <f aca="false">E24+E29+E31</f>
        <v>1252838.74</v>
      </c>
      <c r="F23" s="7" t="n">
        <f aca="false">E23-C23</f>
        <v>425724.44</v>
      </c>
      <c r="G23" s="7" t="n">
        <f aca="false">E23/C23*100</f>
        <v>151.47105303342</v>
      </c>
      <c r="H23" s="7" t="n">
        <f aca="false">E23-D23</f>
        <v>-1973.40999999992</v>
      </c>
      <c r="I23" s="7" t="n">
        <f aca="false">E23/D23*100</f>
        <v>99.8427326353192</v>
      </c>
      <c r="J23" s="7" t="n">
        <f aca="false">J24+J29+J31</f>
        <v>1017875.65</v>
      </c>
      <c r="K23" s="7" t="n">
        <f aca="false">K24+K29+K31</f>
        <v>1090716.96</v>
      </c>
    </row>
    <row r="24" s="8" customFormat="true" ht="62.25" hidden="false" customHeight="false" outlineLevel="0" collapsed="false">
      <c r="A24" s="5" t="s">
        <v>49</v>
      </c>
      <c r="B24" s="6" t="s">
        <v>50</v>
      </c>
      <c r="C24" s="7" t="n">
        <f aca="false">C25+C26+C27+C28</f>
        <v>832447.29</v>
      </c>
      <c r="D24" s="7" t="n">
        <f aca="false">D25+D26+D27+D28</f>
        <v>1254812.15</v>
      </c>
      <c r="E24" s="7" t="n">
        <f aca="false">E25+E26+E27+E28</f>
        <v>1252838.74</v>
      </c>
      <c r="F24" s="7" t="n">
        <f aca="false">E24-C24</f>
        <v>420391.45</v>
      </c>
      <c r="G24" s="7" t="n">
        <f aca="false">E24/C24*100</f>
        <v>150.500668937249</v>
      </c>
      <c r="H24" s="7" t="n">
        <f aca="false">E24-D24</f>
        <v>-1973.40999999992</v>
      </c>
      <c r="I24" s="7" t="n">
        <f aca="false">E24/D24*100</f>
        <v>99.8427326353192</v>
      </c>
      <c r="J24" s="7" t="n">
        <f aca="false">J25+J26+J27+J28</f>
        <v>1017875.65</v>
      </c>
      <c r="K24" s="7" t="n">
        <f aca="false">K25+K26+K27+K28</f>
        <v>1090716.96</v>
      </c>
    </row>
    <row r="25" customFormat="false" ht="30.75" hidden="false" customHeight="false" outlineLevel="0" collapsed="false">
      <c r="A25" s="4" t="s">
        <v>51</v>
      </c>
      <c r="B25" s="9" t="s">
        <v>52</v>
      </c>
      <c r="C25" s="10" t="n">
        <v>64890.39</v>
      </c>
      <c r="D25" s="10" t="n">
        <f aca="false">109620.99+975</f>
        <v>110595.99</v>
      </c>
      <c r="E25" s="10" t="n">
        <v>58580</v>
      </c>
      <c r="F25" s="7" t="n">
        <f aca="false">E25-C25</f>
        <v>-6310.39</v>
      </c>
      <c r="G25" s="7" t="n">
        <f aca="false">E25/C25*100</f>
        <v>90.2753088708513</v>
      </c>
      <c r="H25" s="7" t="n">
        <f aca="false">E25-D25</f>
        <v>-52015.99</v>
      </c>
      <c r="I25" s="7" t="n">
        <f aca="false">E25/D25*100</f>
        <v>52.9675623863035</v>
      </c>
      <c r="J25" s="10" t="n">
        <v>0</v>
      </c>
      <c r="K25" s="10" t="n">
        <v>0</v>
      </c>
    </row>
    <row r="26" customFormat="false" ht="46.5" hidden="false" customHeight="false" outlineLevel="0" collapsed="false">
      <c r="A26" s="4" t="s">
        <v>53</v>
      </c>
      <c r="B26" s="9" t="s">
        <v>54</v>
      </c>
      <c r="C26" s="10" t="n">
        <v>105806.54</v>
      </c>
      <c r="D26" s="10" t="n">
        <v>347322.88</v>
      </c>
      <c r="E26" s="10" t="n">
        <v>199179.55</v>
      </c>
      <c r="F26" s="7" t="n">
        <f aca="false">E26-C26</f>
        <v>93373.01</v>
      </c>
      <c r="G26" s="7" t="n">
        <f aca="false">E26/C26*100</f>
        <v>188.248807682398</v>
      </c>
      <c r="H26" s="7" t="n">
        <f aca="false">E26-D26</f>
        <v>-148143.33</v>
      </c>
      <c r="I26" s="7" t="n">
        <f aca="false">E26/D26*100</f>
        <v>57.34708580097</v>
      </c>
      <c r="J26" s="10" t="n">
        <v>31193.7</v>
      </c>
      <c r="K26" s="10" t="n">
        <v>27713.6</v>
      </c>
    </row>
    <row r="27" customFormat="false" ht="30.75" hidden="false" customHeight="false" outlineLevel="0" collapsed="false">
      <c r="A27" s="4" t="s">
        <v>55</v>
      </c>
      <c r="B27" s="9" t="s">
        <v>56</v>
      </c>
      <c r="C27" s="10" t="n">
        <v>631597.9</v>
      </c>
      <c r="D27" s="10" t="n">
        <v>739778.6</v>
      </c>
      <c r="E27" s="10" t="n">
        <v>957775.25</v>
      </c>
      <c r="F27" s="7" t="n">
        <f aca="false">E27-C27</f>
        <v>326177.35</v>
      </c>
      <c r="G27" s="7" t="n">
        <f aca="false">E27/C27*100</f>
        <v>151.643197357053</v>
      </c>
      <c r="H27" s="7" t="n">
        <f aca="false">E27-D27</f>
        <v>217996.65</v>
      </c>
      <c r="I27" s="7" t="n">
        <f aca="false">E27/D27*100</f>
        <v>129.46782321089</v>
      </c>
      <c r="J27" s="10" t="n">
        <v>949225.38</v>
      </c>
      <c r="K27" s="10" t="n">
        <v>1025546.79</v>
      </c>
    </row>
    <row r="28" customFormat="false" ht="15" hidden="false" customHeight="false" outlineLevel="0" collapsed="false">
      <c r="A28" s="4" t="s">
        <v>57</v>
      </c>
      <c r="B28" s="9" t="s">
        <v>58</v>
      </c>
      <c r="C28" s="10" t="n">
        <v>30152.46</v>
      </c>
      <c r="D28" s="10" t="n">
        <v>57114.68</v>
      </c>
      <c r="E28" s="10" t="n">
        <v>37303.94</v>
      </c>
      <c r="F28" s="7" t="n">
        <f aca="false">E28-C28</f>
        <v>7151.48</v>
      </c>
      <c r="G28" s="7" t="n">
        <f aca="false">E28/C28*100</f>
        <v>123.717733146815</v>
      </c>
      <c r="H28" s="7" t="n">
        <f aca="false">E28-D28</f>
        <v>-19810.74</v>
      </c>
      <c r="I28" s="7" t="n">
        <f aca="false">E28/D28*100</f>
        <v>65.3141013833922</v>
      </c>
      <c r="J28" s="10" t="n">
        <v>37456.57</v>
      </c>
      <c r="K28" s="10" t="n">
        <v>37456.57</v>
      </c>
    </row>
    <row r="29" customFormat="false" ht="30.75" hidden="false" customHeight="false" outlineLevel="0" collapsed="false">
      <c r="A29" s="15" t="s">
        <v>59</v>
      </c>
      <c r="B29" s="16" t="s">
        <v>60</v>
      </c>
      <c r="C29" s="10" t="n">
        <v>0</v>
      </c>
      <c r="D29" s="10" t="n">
        <v>0</v>
      </c>
      <c r="E29" s="10" t="n">
        <v>0</v>
      </c>
      <c r="F29" s="7" t="n">
        <f aca="false">E29-C29</f>
        <v>0</v>
      </c>
      <c r="G29" s="7"/>
      <c r="H29" s="7" t="n">
        <f aca="false">E29-D29</f>
        <v>0</v>
      </c>
      <c r="I29" s="7"/>
      <c r="J29" s="10"/>
      <c r="K29" s="10"/>
    </row>
    <row r="30" customFormat="false" ht="108.2" hidden="false" customHeight="true" outlineLevel="0" collapsed="false">
      <c r="A30" s="24" t="s">
        <v>61</v>
      </c>
      <c r="B30" s="25" t="s">
        <v>62</v>
      </c>
      <c r="C30" s="7" t="n">
        <v>283.88</v>
      </c>
      <c r="D30" s="10"/>
      <c r="E30" s="10"/>
      <c r="F30" s="7"/>
      <c r="G30" s="7"/>
      <c r="H30" s="7"/>
      <c r="I30" s="7"/>
      <c r="J30" s="10"/>
      <c r="K30" s="10"/>
    </row>
    <row r="31" customFormat="false" ht="78" hidden="false" customHeight="false" outlineLevel="0" collapsed="false">
      <c r="A31" s="24" t="s">
        <v>63</v>
      </c>
      <c r="B31" s="25" t="s">
        <v>64</v>
      </c>
      <c r="C31" s="7" t="n">
        <v>-5616.87</v>
      </c>
      <c r="D31" s="10"/>
      <c r="E31" s="10" t="n">
        <v>0</v>
      </c>
      <c r="F31" s="7" t="n">
        <f aca="false">E31-C31</f>
        <v>5616.87</v>
      </c>
      <c r="G31" s="7" t="n">
        <f aca="false">E31/C31*100</f>
        <v>-0</v>
      </c>
      <c r="H31" s="7" t="n">
        <f aca="false">E31-D31</f>
        <v>0</v>
      </c>
      <c r="I31" s="7"/>
      <c r="J31" s="10"/>
      <c r="K31" s="10"/>
    </row>
    <row r="32" s="8" customFormat="true" ht="15" hidden="false" customHeight="false" outlineLevel="0" collapsed="false">
      <c r="A32" s="5" t="s">
        <v>65</v>
      </c>
      <c r="B32" s="6"/>
      <c r="C32" s="7" t="n">
        <f aca="false">C23+C6</f>
        <v>1460215.52</v>
      </c>
      <c r="D32" s="7" t="n">
        <f aca="false">D23+D6</f>
        <v>2054252.99</v>
      </c>
      <c r="E32" s="7" t="n">
        <f aca="false">E23+E6</f>
        <v>2147707.97</v>
      </c>
      <c r="F32" s="7" t="n">
        <f aca="false">E32-C32</f>
        <v>687492.45</v>
      </c>
      <c r="G32" s="7" t="n">
        <f aca="false">E32/C32*100</f>
        <v>147.081573958343</v>
      </c>
      <c r="H32" s="7" t="n">
        <f aca="false">E32-D32</f>
        <v>93454.98</v>
      </c>
      <c r="I32" s="7" t="n">
        <f aca="false">E32/D32*100</f>
        <v>104.54934131555</v>
      </c>
      <c r="J32" s="7" t="n">
        <f aca="false">J23+J6</f>
        <v>1991563.82</v>
      </c>
      <c r="K32" s="7" t="n">
        <f aca="false">K23+K6</f>
        <v>2086048.5</v>
      </c>
    </row>
    <row r="34" customFormat="false" ht="15" hidden="false" customHeight="false" outlineLevel="0" collapsed="false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customFormat="false" ht="15" hidden="false" customHeight="false" outlineLevel="0" collapsed="false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customFormat="false" ht="15" hidden="false" customHeight="false" outlineLevel="0" collapsed="false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customFormat="false" ht="15" hidden="false" customHeight="false" outlineLevel="0" collapsed="false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customFormat="false" ht="15" hidden="false" customHeight="false" outlineLevel="0" collapsed="false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</row>
  </sheetData>
  <mergeCells count="16">
    <mergeCell ref="A1:K1"/>
    <mergeCell ref="J3:K3"/>
    <mergeCell ref="A4:A5"/>
    <mergeCell ref="B4:B5"/>
    <mergeCell ref="C4:C5"/>
    <mergeCell ref="D4:D5"/>
    <mergeCell ref="E4:E5"/>
    <mergeCell ref="F4:G4"/>
    <mergeCell ref="H4:I4"/>
    <mergeCell ref="J4:J5"/>
    <mergeCell ref="K4:K5"/>
    <mergeCell ref="A34:K34"/>
    <mergeCell ref="A35:K35"/>
    <mergeCell ref="A36:K36"/>
    <mergeCell ref="A37:K37"/>
    <mergeCell ref="A38:K3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2024-11-12T14:09:07Z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