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3256" windowHeight="11436" activeTab="1"/>
  </bookViews>
  <sheets>
    <sheet name="доходы" sheetId="1" r:id="rId1"/>
    <sheet name="расходы" sheetId="2" r:id="rId2"/>
  </sheets>
  <definedNames>
    <definedName name="_xlnm._FilterDatabase" localSheetId="1" hidden="1">расходы!$A$3:$R$3</definedName>
  </definedNames>
  <calcPr calcId="125725"/>
</workbook>
</file>

<file path=xl/calcChain.xml><?xml version="1.0" encoding="utf-8"?>
<calcChain xmlns="http://schemas.openxmlformats.org/spreadsheetml/2006/main">
  <c r="N12" i="1"/>
  <c r="O12" s="1"/>
  <c r="N11"/>
  <c r="O11" s="1"/>
  <c r="M9"/>
  <c r="L9"/>
  <c r="K9"/>
  <c r="J9"/>
  <c r="I9"/>
  <c r="H9"/>
  <c r="G9"/>
  <c r="F9"/>
  <c r="E9"/>
  <c r="D9"/>
  <c r="C9"/>
  <c r="L27"/>
  <c r="L26" s="1"/>
  <c r="K27"/>
  <c r="K26" s="1"/>
  <c r="L21"/>
  <c r="K21"/>
  <c r="L18"/>
  <c r="K18"/>
  <c r="L13"/>
  <c r="K13"/>
  <c r="L7"/>
  <c r="K7"/>
  <c r="L5"/>
  <c r="K5"/>
  <c r="R10" i="2"/>
  <c r="Q10"/>
  <c r="P4"/>
  <c r="O4"/>
  <c r="P47"/>
  <c r="O47"/>
  <c r="N47"/>
  <c r="P45"/>
  <c r="O45"/>
  <c r="N45"/>
  <c r="P41"/>
  <c r="O41"/>
  <c r="N41"/>
  <c r="P36"/>
  <c r="O36"/>
  <c r="N36"/>
  <c r="P33"/>
  <c r="O33"/>
  <c r="N33"/>
  <c r="P27"/>
  <c r="O27"/>
  <c r="N27"/>
  <c r="P22"/>
  <c r="O22"/>
  <c r="N22"/>
  <c r="P17"/>
  <c r="O17"/>
  <c r="N17"/>
  <c r="P15"/>
  <c r="O15"/>
  <c r="N15"/>
  <c r="P13"/>
  <c r="O13"/>
  <c r="N13"/>
  <c r="N4"/>
  <c r="Q44"/>
  <c r="R44" s="1"/>
  <c r="M41"/>
  <c r="L41"/>
  <c r="K41"/>
  <c r="J41"/>
  <c r="I41"/>
  <c r="H41"/>
  <c r="G41"/>
  <c r="F41"/>
  <c r="R5"/>
  <c r="N33" i="1"/>
  <c r="N32"/>
  <c r="N31"/>
  <c r="O31" s="1"/>
  <c r="N30"/>
  <c r="N29"/>
  <c r="N28"/>
  <c r="N25"/>
  <c r="N24"/>
  <c r="N23"/>
  <c r="N22"/>
  <c r="N20"/>
  <c r="N19"/>
  <c r="N17"/>
  <c r="N16"/>
  <c r="N15"/>
  <c r="N14"/>
  <c r="N10"/>
  <c r="N8"/>
  <c r="N6"/>
  <c r="Q48" i="2"/>
  <c r="R48" s="1"/>
  <c r="R47" s="1"/>
  <c r="Q46"/>
  <c r="R46" s="1"/>
  <c r="R45" s="1"/>
  <c r="Q43"/>
  <c r="R43" s="1"/>
  <c r="Q42"/>
  <c r="R42" s="1"/>
  <c r="Q40"/>
  <c r="R40" s="1"/>
  <c r="Q39"/>
  <c r="R39" s="1"/>
  <c r="Q38"/>
  <c r="R38" s="1"/>
  <c r="Q37"/>
  <c r="R37" s="1"/>
  <c r="Q35"/>
  <c r="R35" s="1"/>
  <c r="Q34"/>
  <c r="R34" s="1"/>
  <c r="Q32"/>
  <c r="R32" s="1"/>
  <c r="Q31"/>
  <c r="R31" s="1"/>
  <c r="Q30"/>
  <c r="R30" s="1"/>
  <c r="Q29"/>
  <c r="R29" s="1"/>
  <c r="Q28"/>
  <c r="R28" s="1"/>
  <c r="Q26"/>
  <c r="R26" s="1"/>
  <c r="Q25"/>
  <c r="R25" s="1"/>
  <c r="Q24"/>
  <c r="R24" s="1"/>
  <c r="Q23"/>
  <c r="R23" s="1"/>
  <c r="Q21"/>
  <c r="R21" s="1"/>
  <c r="Q20"/>
  <c r="R20" s="1"/>
  <c r="Q19"/>
  <c r="R19" s="1"/>
  <c r="Q18"/>
  <c r="R18" s="1"/>
  <c r="Q16"/>
  <c r="R16" s="1"/>
  <c r="R15" s="1"/>
  <c r="Q14"/>
  <c r="R14" s="1"/>
  <c r="R13" s="1"/>
  <c r="Q12"/>
  <c r="R12" s="1"/>
  <c r="Q11"/>
  <c r="R11" s="1"/>
  <c r="Q9"/>
  <c r="R9" s="1"/>
  <c r="Q8"/>
  <c r="R8" s="1"/>
  <c r="Q7"/>
  <c r="R7" s="1"/>
  <c r="Q6"/>
  <c r="R6" s="1"/>
  <c r="Q5"/>
  <c r="M15"/>
  <c r="L15"/>
  <c r="K15"/>
  <c r="J7" i="1"/>
  <c r="I7"/>
  <c r="H7"/>
  <c r="M47" i="2"/>
  <c r="L47"/>
  <c r="K47"/>
  <c r="J47"/>
  <c r="I47"/>
  <c r="H47"/>
  <c r="G47"/>
  <c r="F47"/>
  <c r="E47"/>
  <c r="D47"/>
  <c r="C47"/>
  <c r="M27" i="1"/>
  <c r="M26" s="1"/>
  <c r="J27"/>
  <c r="J26" s="1"/>
  <c r="I27"/>
  <c r="I26" s="1"/>
  <c r="H27"/>
  <c r="H26" s="1"/>
  <c r="G27"/>
  <c r="G26" s="1"/>
  <c r="F27"/>
  <c r="F26" s="1"/>
  <c r="E27"/>
  <c r="E26" s="1"/>
  <c r="D27"/>
  <c r="D26" s="1"/>
  <c r="C27"/>
  <c r="M21"/>
  <c r="J21"/>
  <c r="I21"/>
  <c r="H21"/>
  <c r="G21"/>
  <c r="F21"/>
  <c r="E21"/>
  <c r="D21"/>
  <c r="M18"/>
  <c r="J18"/>
  <c r="I18"/>
  <c r="H18"/>
  <c r="G18"/>
  <c r="F18"/>
  <c r="E18"/>
  <c r="D18"/>
  <c r="M13"/>
  <c r="J13"/>
  <c r="I13"/>
  <c r="H13"/>
  <c r="G13"/>
  <c r="F13"/>
  <c r="E13"/>
  <c r="M5"/>
  <c r="J5"/>
  <c r="I5"/>
  <c r="H5"/>
  <c r="G5"/>
  <c r="F5"/>
  <c r="E5"/>
  <c r="D5"/>
  <c r="C26"/>
  <c r="C21"/>
  <c r="C18"/>
  <c r="C13"/>
  <c r="C5"/>
  <c r="D13"/>
  <c r="M13" i="2"/>
  <c r="L13"/>
  <c r="K13"/>
  <c r="J13"/>
  <c r="I13"/>
  <c r="H13"/>
  <c r="G13"/>
  <c r="F13"/>
  <c r="E13"/>
  <c r="D13"/>
  <c r="E41"/>
  <c r="D41"/>
  <c r="C41"/>
  <c r="C13"/>
  <c r="M45"/>
  <c r="L45"/>
  <c r="K45"/>
  <c r="M36"/>
  <c r="L36"/>
  <c r="K36"/>
  <c r="M33"/>
  <c r="L33"/>
  <c r="K33"/>
  <c r="M27"/>
  <c r="L27"/>
  <c r="K27"/>
  <c r="M22"/>
  <c r="L22"/>
  <c r="K22"/>
  <c r="M17"/>
  <c r="L17"/>
  <c r="K17"/>
  <c r="M4"/>
  <c r="L4"/>
  <c r="K4"/>
  <c r="J45"/>
  <c r="I45"/>
  <c r="H45"/>
  <c r="G45"/>
  <c r="F45"/>
  <c r="E45"/>
  <c r="D45"/>
  <c r="C45"/>
  <c r="J36"/>
  <c r="I36"/>
  <c r="H36"/>
  <c r="G36"/>
  <c r="F36"/>
  <c r="E36"/>
  <c r="D36"/>
  <c r="C36"/>
  <c r="J33"/>
  <c r="I33"/>
  <c r="H33"/>
  <c r="G33"/>
  <c r="F33"/>
  <c r="E33"/>
  <c r="D33"/>
  <c r="C33"/>
  <c r="J27"/>
  <c r="I27"/>
  <c r="H27"/>
  <c r="G27"/>
  <c r="F27"/>
  <c r="E27"/>
  <c r="D27"/>
  <c r="C27"/>
  <c r="J22"/>
  <c r="I22"/>
  <c r="H22"/>
  <c r="G22"/>
  <c r="F22"/>
  <c r="E22"/>
  <c r="D22"/>
  <c r="C22"/>
  <c r="J17"/>
  <c r="I17"/>
  <c r="H17"/>
  <c r="G17"/>
  <c r="F17"/>
  <c r="E17"/>
  <c r="D17"/>
  <c r="C17"/>
  <c r="J15"/>
  <c r="I15"/>
  <c r="H15"/>
  <c r="G15"/>
  <c r="F15"/>
  <c r="E15"/>
  <c r="D15"/>
  <c r="C15"/>
  <c r="J4"/>
  <c r="I4"/>
  <c r="H4"/>
  <c r="G4"/>
  <c r="F4"/>
  <c r="E4"/>
  <c r="D4"/>
  <c r="C4"/>
  <c r="N5" i="1" l="1"/>
  <c r="N9"/>
  <c r="K4"/>
  <c r="K34" s="1"/>
  <c r="N26"/>
  <c r="N21"/>
  <c r="N18"/>
  <c r="N13"/>
  <c r="L4"/>
  <c r="L34" s="1"/>
  <c r="N27"/>
  <c r="P49" i="2"/>
  <c r="Q45"/>
  <c r="Q4"/>
  <c r="R4"/>
  <c r="O49"/>
  <c r="N49"/>
  <c r="Q13"/>
  <c r="Q17"/>
  <c r="Q47"/>
  <c r="Q15"/>
  <c r="Q41"/>
  <c r="Q36"/>
  <c r="Q33"/>
  <c r="Q22"/>
  <c r="Q27"/>
  <c r="R33"/>
  <c r="R17"/>
  <c r="R41"/>
  <c r="R36"/>
  <c r="R27"/>
  <c r="R22"/>
  <c r="C49"/>
  <c r="M49"/>
  <c r="L49"/>
  <c r="K49"/>
  <c r="I49"/>
  <c r="H4" i="1"/>
  <c r="H34" s="1"/>
  <c r="J4"/>
  <c r="J34" s="1"/>
  <c r="I4"/>
  <c r="I34" s="1"/>
  <c r="J49" i="2"/>
  <c r="G49"/>
  <c r="F49"/>
  <c r="H49"/>
  <c r="E49"/>
  <c r="D49"/>
  <c r="Q49" l="1"/>
  <c r="R49"/>
  <c r="O23" i="1"/>
  <c r="O22" l="1"/>
  <c r="O21" s="1"/>
  <c r="O10"/>
  <c r="O19" l="1"/>
  <c r="O18" s="1"/>
  <c r="O17"/>
  <c r="O24" l="1"/>
  <c r="D7"/>
  <c r="E7"/>
  <c r="E4" s="1"/>
  <c r="F7"/>
  <c r="F4" s="1"/>
  <c r="G7"/>
  <c r="G4" s="1"/>
  <c r="M7"/>
  <c r="M4" s="1"/>
  <c r="M34" s="1"/>
  <c r="C7"/>
  <c r="C4" s="1"/>
  <c r="N7" l="1"/>
  <c r="O7" s="1"/>
  <c r="D4"/>
  <c r="N4" s="1"/>
  <c r="O8"/>
  <c r="O9"/>
  <c r="O15"/>
  <c r="O16"/>
  <c r="O20"/>
  <c r="O25"/>
  <c r="O28"/>
  <c r="O30"/>
  <c r="O32"/>
  <c r="O33"/>
  <c r="O6" l="1"/>
  <c r="O5" s="1"/>
  <c r="O29"/>
  <c r="O27" s="1"/>
  <c r="O14"/>
  <c r="O13" s="1"/>
  <c r="E34"/>
  <c r="C34"/>
  <c r="G34"/>
  <c r="F34"/>
  <c r="D34"/>
  <c r="N34" l="1"/>
  <c r="O34" s="1"/>
  <c r="O4"/>
  <c r="O26"/>
</calcChain>
</file>

<file path=xl/sharedStrings.xml><?xml version="1.0" encoding="utf-8"?>
<sst xmlns="http://schemas.openxmlformats.org/spreadsheetml/2006/main" count="189" uniqueCount="182">
  <si>
    <t>Сведения о внесенных изменениях в закон о бюджете в части доходов</t>
  </si>
  <si>
    <t>Код бюджетной классификации</t>
  </si>
  <si>
    <t>Наименование доходов</t>
  </si>
  <si>
    <t>Итого изменений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</si>
  <si>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</si>
  <si>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</si>
  <si>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</si>
  <si>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</si>
  <si>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</si>
  <si>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</si>
  <si>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</si>
  <si>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</si>
  <si>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</si>
  <si>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</si>
  <si>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</si>
  <si>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</si>
  <si>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</si>
  <si>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</si>
  <si>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</si>
  <si>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</si>
  <si>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</si>
  <si>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</si>
  <si>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</si>
  <si>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</si>
  <si>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</si>
  <si>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</si>
  <si>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</si>
  <si>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</si>
  <si>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</si>
  <si>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</si>
  <si>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</si>
  <si>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000 1 12 00000 00 0000 000</t>
  </si>
  <si>
    <t>ДОХОДЫ ОТ ОКАЗАНИЯ ПЛАТНЫХ УСЛУГ (РАБОТ) И КОМПЕНСАЦИИ ЗАТРАТ  ГОСУДАРСТВА</t>
  </si>
  <si>
    <t>000 1 13 00000 00 0000 000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</si>
  <si>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</si>
  <si>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</si>
  <si>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</si>
  <si>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</si>
  <si>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</si>
  <si>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000 1 17 00000 00 0000 000</t>
  </si>
  <si>
    <t>000 2 03 00000 00 0000 000</t>
  </si>
  <si>
    <t>000 2 07 00000 00 0000 000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</si>
  <si>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</si>
  <si>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</si>
  <si>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ПРОЧИЕ НЕНАЛОГОВЫЕ ДОХОДЫ</t>
  </si>
  <si>
    <t>000 1 12 01000 00 0000 000</t>
  </si>
  <si>
    <t>Платежи за негативное воздействие на окружающую среду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</si>
  <si>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</si>
  <si>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</si>
  <si>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000 1 14 06000 00 0000 410</t>
  </si>
  <si>
    <t>Доходы от продажи земельных участков, находящихся в государственной и муниципальной собственности</t>
  </si>
  <si>
    <t xml:space="preserve">0100 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</si>
  <si>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</si>
  <si>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</si>
  <si>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</si>
  <si>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</si>
  <si>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</si>
  <si>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</si>
  <si>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</si>
  <si>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</si>
  <si>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</si>
  <si>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</si>
  <si>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</si>
  <si>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</si>
  <si>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</si>
  <si>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</si>
  <si>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</si>
  <si>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</si>
  <si>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</si>
  <si>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</si>
  <si>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</si>
  <si>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</si>
  <si>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</si>
  <si>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</si>
  <si>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</si>
  <si>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</si>
  <si>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</si>
  <si>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</si>
  <si>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</si>
  <si>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</si>
  <si>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</si>
  <si>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</si>
  <si>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</si>
  <si>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</si>
  <si>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</si>
  <si>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</si>
  <si>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</si>
  <si>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</si>
  <si>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</si>
  <si>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</si>
  <si>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</si>
  <si>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</si>
  <si>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</si>
  <si>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</si>
  <si>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</si>
  <si>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</si>
  <si>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</si>
  <si>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</si>
  <si>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</si>
  <si>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</si>
  <si>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</si>
  <si>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</si>
  <si>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</si>
  <si>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</si>
  <si>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</si>
  <si>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</si>
  <si>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</si>
  <si>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</si>
  <si>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</si>
  <si>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</si>
  <si>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</si>
  <si>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</si>
  <si>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</si>
  <si>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</si>
  <si>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</si>
  <si>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</si>
  <si>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</si>
  <si>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</si>
  <si>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</si>
  <si>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</si>
  <si>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</si>
  <si>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</si>
  <si>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</si>
  <si>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</si>
  <si>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</si>
  <si>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</si>
  <si>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</si>
  <si>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</si>
  <si>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</si>
  <si>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</si>
  <si>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</si>
  <si>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</si>
  <si>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</si>
  <si>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</si>
  <si>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</si>
  <si>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 РАСХОДОВ</t>
  </si>
  <si>
    <t>в рублях</t>
  </si>
  <si>
    <t>Сведения о внесенных изменениях в решение о бюджете в части расходов</t>
  </si>
  <si>
    <t>1101</t>
  </si>
  <si>
    <t>Физическая культура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</si>
  <si>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</si>
  <si>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</si>
  <si>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</si>
  <si>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</si>
  <si>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000 2 02 10000 00 0000 150</t>
  </si>
  <si>
    <t>000 2 02 30000 00 0000 150</t>
  </si>
  <si>
    <t xml:space="preserve">000 2 02 40000 00 0000 150 </t>
  </si>
  <si>
    <t>000 2 02 20000 00 0000 150</t>
  </si>
  <si>
    <t>План по решению о бюджете от 12.12.2019
 № 180 (первоначальный)</t>
  </si>
  <si>
    <t>Изменения, внесенные решением о бюджете от 29.01.2020 № 190 
(уточнение 1)</t>
  </si>
  <si>
    <t>Изменения, внесенные решением о бюджете от 04.02.2020 № 195
(уточнение 2)</t>
  </si>
  <si>
    <t>Изменения, внесенные решением о бюджете от 28.02.2020 № 196
(уточнение 3)</t>
  </si>
  <si>
    <t>1105</t>
  </si>
  <si>
    <t xml:space="preserve">Другие вопросы в области физической культуры и спорта
</t>
  </si>
  <si>
    <t>Изменения, внесенные решением о бюджете от 02.04.2020 № 201
(уточнение 4)</t>
  </si>
  <si>
    <t>Изменения, внесенные решением о бюджетеот 17.04.2020 № 203
(уточнение 5)</t>
  </si>
  <si>
    <t>Изменения, внесенные решением о бюджете от 20.05.2020 № 217 
(уточнение 6)</t>
  </si>
  <si>
    <t>Изменения, внесенные решением о бюджете от 06.07.2020 № 227
(уточнение 7)</t>
  </si>
  <si>
    <t>0107</t>
  </si>
  <si>
    <t xml:space="preserve">Обеспечение проведения выборов и референдумов
</t>
  </si>
  <si>
    <t>Изменения, внесенные решением о бюджете от 30.07.2020 № 229
(уточнение 8)</t>
  </si>
  <si>
    <t>Изменения, внесенные решением о бюджете от 27.08.2020 № 233
(уточнение 9)</t>
  </si>
  <si>
    <t>Изменения, внесенные решением о бюджете от 24.09.2020 № 237
(уточнение 10)</t>
  </si>
  <si>
    <t>Изменения, внесенные решением о бюджете от 19.11.2020 № 251
(уточнение 11)</t>
  </si>
  <si>
    <t>Изменения, внесенные решением о бюджете от 17.12.2020 № 258
(уточнение 12)</t>
  </si>
  <si>
    <t>Изменения, внесенные решением о бюджете от 24.12.2020 № 267
(уточнение 13)</t>
  </si>
  <si>
    <t>План по решению о бюджете от 12.12.2019
 № 180
в редакции закона от 24.12.2020 
№ 267 (уточненный)</t>
  </si>
  <si>
    <t>000 1 05 02000 00 0000 000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</si>
  <si>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</si>
  <si>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</si>
  <si>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</si>
  <si>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000 1 05 03000 01 0000 110</t>
  </si>
  <si>
    <t>000 1 05 04000 02 0000 110</t>
  </si>
  <si>
    <t>Изменения, внесенные решением о бюджете от 28.02.2020 № 196
(уточнение 2)</t>
  </si>
  <si>
    <t>Изменения, внесенные решением о бюджете от 02.04.2020 № 201
(уточнение 3)</t>
  </si>
  <si>
    <t>Изменения, внесенные решением о бюджете от 20.05.2020 № 217 
(уточнение 4)</t>
  </si>
  <si>
    <t>Изменения, внесенные решением о бюджете от 06.07.2020 № 227
(уточнение 5)</t>
  </si>
  <si>
    <t>Изменения, внесенные решением о бюджете от 27.08.2020 № 233
(уточнение 6)</t>
  </si>
  <si>
    <t>Изменения, внесенные решением о бюджете от 24.09.2020 № 237
(уточнение 7)</t>
  </si>
  <si>
    <t>Изменения, внесенные решением о бюджете от 19.11.2020 № 251
(уточнение 8)</t>
  </si>
  <si>
    <t>Изменения, внесенные решением о бюджете от 17.12.2020 № 258
(уточнение 9)</t>
  </si>
  <si>
    <t>Изменения, внесенные решением о бюджете от 24.12.2020 № 267
(уточнение 10)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</si>
</sst>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25" fillId="33" borderId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3" fillId="8" borderId="9" applyNumberFormat="0" applyFont="0" applyAlignment="0" applyProtection="0"/>
    <xf numFmtId="0" fontId="24" fillId="33" borderId="0"/>
    <xf numFmtId="0" fontId="24" fillId="33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26" fillId="0" borderId="11">
      <alignment horizontal="center" vertical="top" shrinkToFit="1"/>
    </xf>
    <xf numFmtId="4" fontId="27" fillId="34" borderId="11">
      <alignment horizontal="right" vertical="top" shrinkToFit="1"/>
    </xf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justify" vertical="top" wrapText="1"/>
    </xf>
    <xf numFmtId="4" fontId="29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1" fillId="0" borderId="12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vertical="top"/>
    </xf>
    <xf numFmtId="4" fontId="32" fillId="0" borderId="1" xfId="0" applyNumberFormat="1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2" fillId="0" borderId="1" xfId="0" applyNumberFormat="1" applyFont="1" applyBorder="1" applyAlignment="1">
      <alignment horizontal="right" vertical="top" wrapText="1"/>
    </xf>
    <xf numFmtId="4" fontId="33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31" fillId="35" borderId="1" xfId="0" applyNumberFormat="1" applyFont="1" applyFill="1" applyBorder="1" applyAlignment="1">
      <alignment horizontal="center" vertical="top" wrapText="1"/>
    </xf>
    <xf numFmtId="0" fontId="31" fillId="35" borderId="1" xfId="0" applyFont="1" applyFill="1" applyBorder="1" applyAlignment="1">
      <alignment horizontal="justify" vertical="top" wrapText="1"/>
    </xf>
  </cellXfs>
  <cellStyles count="92">
    <cellStyle name="20% - Акцент1" xfId="17" builtinId="30" customBuiltin="1"/>
    <cellStyle name="20% - Акцент1 2" xfId="42"/>
    <cellStyle name="20% - Акцент1 3" xfId="43"/>
    <cellStyle name="20% - Акцент1 4" xfId="76"/>
    <cellStyle name="20% - Акцент2" xfId="21" builtinId="34" customBuiltin="1"/>
    <cellStyle name="20% - Акцент2 2" xfId="44"/>
    <cellStyle name="20% - Акцент2 3" xfId="45"/>
    <cellStyle name="20% - Акцент2 4" xfId="78"/>
    <cellStyle name="20% - Акцент3" xfId="25" builtinId="38" customBuiltin="1"/>
    <cellStyle name="20% - Акцент3 2" xfId="46"/>
    <cellStyle name="20% - Акцент3 3" xfId="47"/>
    <cellStyle name="20% - Акцент3 4" xfId="80"/>
    <cellStyle name="20% - Акцент4" xfId="29" builtinId="42" customBuiltin="1"/>
    <cellStyle name="20% - Акцент4 2" xfId="48"/>
    <cellStyle name="20% - Акцент4 3" xfId="49"/>
    <cellStyle name="20% - Акцент4 4" xfId="82"/>
    <cellStyle name="20% - Акцент5" xfId="33" builtinId="46" customBuiltin="1"/>
    <cellStyle name="20% - Акцент5 2" xfId="50"/>
    <cellStyle name="20% - Акцент5 3" xfId="51"/>
    <cellStyle name="20% - Акцент5 4" xfId="84"/>
    <cellStyle name="20% - Акцент6" xfId="37" builtinId="50" customBuiltin="1"/>
    <cellStyle name="20% - Акцент6 2" xfId="52"/>
    <cellStyle name="20% - Акцент6 3" xfId="53"/>
    <cellStyle name="20% - Акцент6 4" xfId="86"/>
    <cellStyle name="40% - Акцент1" xfId="18" builtinId="31" customBuiltin="1"/>
    <cellStyle name="40% - Акцент1 2" xfId="54"/>
    <cellStyle name="40% - Акцент1 3" xfId="55"/>
    <cellStyle name="40% - Акцент1 4" xfId="77"/>
    <cellStyle name="40% - Акцент2" xfId="22" builtinId="35" customBuiltin="1"/>
    <cellStyle name="40% - Акцент2 2" xfId="56"/>
    <cellStyle name="40% - Акцент2 3" xfId="57"/>
    <cellStyle name="40% - Акцент2 4" xfId="79"/>
    <cellStyle name="40% - Акцент3" xfId="26" builtinId="39" customBuiltin="1"/>
    <cellStyle name="40% - Акцент3 2" xfId="58"/>
    <cellStyle name="40% - Акцент3 3" xfId="59"/>
    <cellStyle name="40% - Акцент3 4" xfId="81"/>
    <cellStyle name="40% - Акцент4" xfId="30" builtinId="43" customBuiltin="1"/>
    <cellStyle name="40% - Акцент4 2" xfId="60"/>
    <cellStyle name="40% - Акцент4 3" xfId="61"/>
    <cellStyle name="40% - Акцент4 4" xfId="83"/>
    <cellStyle name="40% - Акцент5" xfId="34" builtinId="47" customBuiltin="1"/>
    <cellStyle name="40% - Акцент5 2" xfId="62"/>
    <cellStyle name="40% - Акцент5 3" xfId="63"/>
    <cellStyle name="40% - Акцент5 4" xfId="85"/>
    <cellStyle name="40% - Акцент6" xfId="38" builtinId="51" customBuiltin="1"/>
    <cellStyle name="40% - Акцент6 2" xfId="64"/>
    <cellStyle name="40% - Акцент6 3" xfId="65"/>
    <cellStyle name="40% - Акцент6 4" xfId="87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xl30" xfId="90"/>
    <cellStyle name="xl42" xfId="9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66"/>
    <cellStyle name="Обычный 3" xfId="67"/>
    <cellStyle name="Обычный 4" xfId="68"/>
    <cellStyle name="Обычный 5" xfId="69"/>
    <cellStyle name="Обычный 6" xfId="73"/>
    <cellStyle name="Обычный 7" xfId="74"/>
    <cellStyle name="Обычный 8" xfId="40"/>
    <cellStyle name="Плохой" xfId="6" builtinId="27" customBuiltin="1"/>
    <cellStyle name="Пояснение" xfId="14" builtinId="53" customBuiltin="1"/>
    <cellStyle name="Примечание 2" xfId="70"/>
    <cellStyle name="Примечание 3" xfId="71"/>
    <cellStyle name="Примечание 4" xfId="72"/>
    <cellStyle name="Примечание 5" xfId="75"/>
    <cellStyle name="Процентный 2" xfId="88"/>
    <cellStyle name="Связанная ячейка" xfId="11" builtinId="24" customBuiltin="1"/>
    <cellStyle name="Текст предупреждения" xfId="13" builtinId="11" customBuiltin="1"/>
    <cellStyle name="Финансовый 2" xfId="89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78" zoomScaleNormal="100" zoomScaleSheetLayoutView="78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26" sqref="O26"/>
    </sheetView>
  </sheetViews>
  <sheetFormatPr defaultColWidth="9.109375" defaultRowHeight="15.6"/>
  <cols>
    <col min="1" max="1" width="28.88671875" style="1" customWidth="1"/>
    <col min="2" max="2" width="39.88671875" style="1" customWidth="1"/>
    <col min="3" max="3" width="20.21875" style="1" customWidth="1"/>
    <col min="4" max="14" width="18.33203125" style="1" customWidth="1"/>
    <col min="15" max="15" width="17.6640625" style="1" customWidth="1"/>
    <col min="16" max="16" width="9.109375" style="1"/>
    <col min="17" max="17" width="16.44140625" style="1" customWidth="1"/>
    <col min="18" max="16384" width="9.109375" style="1"/>
  </cols>
  <sheetData>
    <row r="1" spans="1:17" ht="1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7">
      <c r="N2" s="4"/>
      <c r="O2" s="4" t="s">
        <v>136</v>
      </c>
    </row>
    <row r="3" spans="1:17" ht="153" customHeight="1">
      <c r="A3" s="2" t="s">
        <v>1</v>
      </c>
      <c r="B3" s="2" t="s">
        <v>2</v>
      </c>
      <c r="C3" s="10" t="s">
        <v>148</v>
      </c>
      <c r="D3" s="10" t="s">
        <v>149</v>
      </c>
      <c r="E3" s="10" t="s">
        <v>173</v>
      </c>
      <c r="F3" s="10" t="s">
        <v>174</v>
      </c>
      <c r="G3" s="10" t="s">
        <v>175</v>
      </c>
      <c r="H3" s="10" t="s">
        <v>176</v>
      </c>
      <c r="I3" s="10" t="s">
        <v>177</v>
      </c>
      <c r="J3" s="10" t="s">
        <v>178</v>
      </c>
      <c r="K3" s="10" t="s">
        <v>179</v>
      </c>
      <c r="L3" s="10" t="s">
        <v>180</v>
      </c>
      <c r="M3" s="10" t="s">
        <v>181</v>
      </c>
      <c r="N3" s="10" t="s">
        <v>3</v>
      </c>
      <c r="O3" s="10" t="s">
        <v>166</v>
      </c>
    </row>
    <row r="4" spans="1:17" s="7" customFormat="1" ht="32.25" customHeight="1">
      <c r="A4" s="5" t="s">
        <v>4</v>
      </c>
      <c r="B4" s="8" t="s">
        <v>5</v>
      </c>
      <c r="C4" s="6">
        <f>C5+C7+C9+C13+C16+C17+C18+C20+C21+C24+C25</f>
        <v>392669261</v>
      </c>
      <c r="D4" s="6">
        <f>D5+D7+D9+D13+D16+D17+D18+D20+D21+D24+D25</f>
        <v>0</v>
      </c>
      <c r="E4" s="6">
        <f t="shared" ref="E4:O4" si="0">E5+E7+E9+E13+E16+E17+E18+E20+E21+E24+E25</f>
        <v>0</v>
      </c>
      <c r="F4" s="6">
        <f t="shared" si="0"/>
        <v>0</v>
      </c>
      <c r="G4" s="6">
        <f t="shared" si="0"/>
        <v>-2497444.7999999998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ref="K4:L4" si="1">K5+K7+K9+K13+K16+K17+K18+K20+K21+K24+K25</f>
        <v>0</v>
      </c>
      <c r="L4" s="6">
        <f t="shared" si="1"/>
        <v>0</v>
      </c>
      <c r="M4" s="6">
        <f t="shared" si="0"/>
        <v>-13000000</v>
      </c>
      <c r="N4" s="6">
        <f>SUM(D4:M4)</f>
        <v>-15497444.800000001</v>
      </c>
      <c r="O4" s="6">
        <f t="shared" si="0"/>
        <v>377171816.19999999</v>
      </c>
    </row>
    <row r="5" spans="1:17" s="7" customFormat="1">
      <c r="A5" s="5" t="s">
        <v>6</v>
      </c>
      <c r="B5" s="8" t="s">
        <v>7</v>
      </c>
      <c r="C5" s="6">
        <f>C6</f>
        <v>289210000</v>
      </c>
      <c r="D5" s="6">
        <f t="shared" ref="D5:O5" si="2">D6</f>
        <v>0</v>
      </c>
      <c r="E5" s="6">
        <f t="shared" si="2"/>
        <v>0</v>
      </c>
      <c r="F5" s="6">
        <f t="shared" si="2"/>
        <v>0</v>
      </c>
      <c r="G5" s="6">
        <f t="shared" si="2"/>
        <v>0</v>
      </c>
      <c r="H5" s="6">
        <f t="shared" si="2"/>
        <v>0</v>
      </c>
      <c r="I5" s="6">
        <f t="shared" si="2"/>
        <v>0</v>
      </c>
      <c r="J5" s="6">
        <f t="shared" si="2"/>
        <v>0</v>
      </c>
      <c r="K5" s="6">
        <f t="shared" si="2"/>
        <v>0</v>
      </c>
      <c r="L5" s="6">
        <f t="shared" si="2"/>
        <v>0</v>
      </c>
      <c r="M5" s="6">
        <f t="shared" si="2"/>
        <v>-23900000</v>
      </c>
      <c r="N5" s="6">
        <f t="shared" ref="N5:N34" si="3">SUM(D5:M5)</f>
        <v>-23900000</v>
      </c>
      <c r="O5" s="6">
        <f t="shared" si="2"/>
        <v>265310000</v>
      </c>
      <c r="Q5" s="14"/>
    </row>
    <row r="6" spans="1:17">
      <c r="A6" s="3" t="s">
        <v>8</v>
      </c>
      <c r="B6" s="9" t="s">
        <v>9</v>
      </c>
      <c r="C6" s="36">
        <v>289210000</v>
      </c>
      <c r="D6" s="36"/>
      <c r="E6" s="36"/>
      <c r="F6" s="36"/>
      <c r="G6" s="36"/>
      <c r="H6" s="36"/>
      <c r="I6" s="36"/>
      <c r="J6" s="36"/>
      <c r="K6" s="36"/>
      <c r="L6" s="36"/>
      <c r="M6" s="36">
        <v>-23900000</v>
      </c>
      <c r="N6" s="6">
        <f t="shared" si="3"/>
        <v>-23900000</v>
      </c>
      <c r="O6" s="36">
        <f>C6+N6</f>
        <v>265310000</v>
      </c>
    </row>
    <row r="7" spans="1:17" s="7" customFormat="1" ht="67.5" customHeight="1">
      <c r="A7" s="5" t="s">
        <v>10</v>
      </c>
      <c r="B7" s="8" t="s">
        <v>11</v>
      </c>
      <c r="C7" s="6">
        <f>C8</f>
        <v>21600000</v>
      </c>
      <c r="D7" s="6">
        <f t="shared" ref="D7:M7" si="4">D8</f>
        <v>0</v>
      </c>
      <c r="E7" s="6">
        <f t="shared" si="4"/>
        <v>0</v>
      </c>
      <c r="F7" s="6">
        <f t="shared" si="4"/>
        <v>0</v>
      </c>
      <c r="G7" s="6">
        <f t="shared" si="4"/>
        <v>0</v>
      </c>
      <c r="H7" s="6">
        <f t="shared" si="4"/>
        <v>0</v>
      </c>
      <c r="I7" s="6">
        <f t="shared" si="4"/>
        <v>0</v>
      </c>
      <c r="J7" s="6">
        <f t="shared" si="4"/>
        <v>0</v>
      </c>
      <c r="K7" s="6">
        <f t="shared" si="4"/>
        <v>0</v>
      </c>
      <c r="L7" s="6">
        <f t="shared" si="4"/>
        <v>0</v>
      </c>
      <c r="M7" s="6">
        <f t="shared" si="4"/>
        <v>0</v>
      </c>
      <c r="N7" s="6">
        <f t="shared" si="3"/>
        <v>0</v>
      </c>
      <c r="O7" s="6">
        <f>C7+N7</f>
        <v>21600000</v>
      </c>
    </row>
    <row r="8" spans="1:17" ht="51" customHeight="1">
      <c r="A8" s="3" t="s">
        <v>12</v>
      </c>
      <c r="B8" s="9" t="s">
        <v>13</v>
      </c>
      <c r="C8" s="36">
        <v>21600000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6">
        <f t="shared" si="3"/>
        <v>0</v>
      </c>
      <c r="O8" s="36">
        <f>C8+N8</f>
        <v>21600000</v>
      </c>
    </row>
    <row r="9" spans="1:17" s="7" customFormat="1" ht="34.799999999999997" customHeight="1">
      <c r="A9" s="5" t="s">
        <v>14</v>
      </c>
      <c r="B9" s="8" t="s">
        <v>15</v>
      </c>
      <c r="C9" s="6">
        <f>C10+C11+C12</f>
        <v>6037000</v>
      </c>
      <c r="D9" s="6">
        <f t="shared" ref="D9:M9" si="5">D10+D11+D12</f>
        <v>0</v>
      </c>
      <c r="E9" s="6">
        <f t="shared" si="5"/>
        <v>0</v>
      </c>
      <c r="F9" s="6">
        <f t="shared" si="5"/>
        <v>0</v>
      </c>
      <c r="G9" s="6">
        <f t="shared" si="5"/>
        <v>0</v>
      </c>
      <c r="H9" s="6">
        <f t="shared" si="5"/>
        <v>0</v>
      </c>
      <c r="I9" s="6">
        <f t="shared" si="5"/>
        <v>0</v>
      </c>
      <c r="J9" s="6">
        <f t="shared" si="5"/>
        <v>0</v>
      </c>
      <c r="K9" s="6">
        <f t="shared" si="5"/>
        <v>0</v>
      </c>
      <c r="L9" s="6">
        <f t="shared" si="5"/>
        <v>0</v>
      </c>
      <c r="M9" s="6">
        <f t="shared" si="5"/>
        <v>1403000</v>
      </c>
      <c r="N9" s="6">
        <f t="shared" si="3"/>
        <v>1403000</v>
      </c>
      <c r="O9" s="6">
        <f>C9+N9</f>
        <v>7440000</v>
      </c>
    </row>
    <row r="10" spans="1:17" ht="36" customHeight="1">
      <c r="A10" s="3" t="s">
        <v>167</v>
      </c>
      <c r="B10" s="16" t="s">
        <v>168</v>
      </c>
      <c r="C10" s="36">
        <v>4902000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28">
        <v>1098000</v>
      </c>
      <c r="N10" s="6">
        <f t="shared" si="3"/>
        <v>1098000</v>
      </c>
      <c r="O10" s="36">
        <f>C10+N10</f>
        <v>6000000</v>
      </c>
    </row>
    <row r="11" spans="1:17" ht="24.6" customHeight="1">
      <c r="A11" s="44" t="s">
        <v>171</v>
      </c>
      <c r="B11" s="45" t="s">
        <v>169</v>
      </c>
      <c r="C11" s="36">
        <v>1010000</v>
      </c>
      <c r="D11" s="36"/>
      <c r="E11" s="36"/>
      <c r="F11" s="36"/>
      <c r="G11" s="36"/>
      <c r="H11" s="36"/>
      <c r="I11" s="36"/>
      <c r="J11" s="36"/>
      <c r="K11" s="36"/>
      <c r="L11" s="36"/>
      <c r="M11" s="28">
        <v>260000</v>
      </c>
      <c r="N11" s="6">
        <f t="shared" si="3"/>
        <v>260000</v>
      </c>
      <c r="O11" s="36">
        <f>C11+N11</f>
        <v>1270000</v>
      </c>
    </row>
    <row r="12" spans="1:17" ht="43.2" customHeight="1">
      <c r="A12" s="44" t="s">
        <v>172</v>
      </c>
      <c r="B12" s="45" t="s">
        <v>170</v>
      </c>
      <c r="C12" s="36">
        <v>125000</v>
      </c>
      <c r="D12" s="36"/>
      <c r="E12" s="36"/>
      <c r="F12" s="36"/>
      <c r="G12" s="36"/>
      <c r="H12" s="36"/>
      <c r="I12" s="36"/>
      <c r="J12" s="36"/>
      <c r="K12" s="36"/>
      <c r="L12" s="36"/>
      <c r="M12" s="28">
        <v>45000</v>
      </c>
      <c r="N12" s="6">
        <f t="shared" si="3"/>
        <v>45000</v>
      </c>
      <c r="O12" s="36">
        <f>C12+N12</f>
        <v>170000</v>
      </c>
    </row>
    <row r="13" spans="1:17" s="7" customFormat="1">
      <c r="A13" s="5" t="s">
        <v>16</v>
      </c>
      <c r="B13" s="8" t="s">
        <v>17</v>
      </c>
      <c r="C13" s="6">
        <f>C14+C15</f>
        <v>24729000</v>
      </c>
      <c r="D13" s="6">
        <f t="shared" ref="D13:O13" si="6">D14+D15</f>
        <v>0</v>
      </c>
      <c r="E13" s="6">
        <f t="shared" si="6"/>
        <v>0</v>
      </c>
      <c r="F13" s="6">
        <f t="shared" si="6"/>
        <v>0</v>
      </c>
      <c r="G13" s="6">
        <f t="shared" si="6"/>
        <v>0</v>
      </c>
      <c r="H13" s="6">
        <f t="shared" si="6"/>
        <v>0</v>
      </c>
      <c r="I13" s="6">
        <f t="shared" si="6"/>
        <v>0</v>
      </c>
      <c r="J13" s="6">
        <f t="shared" si="6"/>
        <v>0</v>
      </c>
      <c r="K13" s="6">
        <f t="shared" ref="K13:L13" si="7">K14+K15</f>
        <v>0</v>
      </c>
      <c r="L13" s="6">
        <f t="shared" si="7"/>
        <v>0</v>
      </c>
      <c r="M13" s="6">
        <f t="shared" si="6"/>
        <v>1400000</v>
      </c>
      <c r="N13" s="6">
        <f t="shared" si="3"/>
        <v>1400000</v>
      </c>
      <c r="O13" s="6">
        <f t="shared" si="6"/>
        <v>26129000</v>
      </c>
    </row>
    <row r="14" spans="1:17">
      <c r="A14" s="3" t="s">
        <v>140</v>
      </c>
      <c r="B14" s="9" t="s">
        <v>141</v>
      </c>
      <c r="C14" s="36">
        <v>29000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6">
        <f t="shared" si="3"/>
        <v>0</v>
      </c>
      <c r="O14" s="36">
        <f>C14+N14</f>
        <v>29000</v>
      </c>
    </row>
    <row r="15" spans="1:17">
      <c r="A15" s="3" t="s">
        <v>142</v>
      </c>
      <c r="B15" s="9" t="s">
        <v>143</v>
      </c>
      <c r="C15" s="36">
        <v>24700000</v>
      </c>
      <c r="D15" s="36">
        <v>0</v>
      </c>
      <c r="E15" s="36">
        <v>0</v>
      </c>
      <c r="F15" s="36"/>
      <c r="G15" s="36"/>
      <c r="H15" s="36"/>
      <c r="I15" s="36"/>
      <c r="J15" s="36"/>
      <c r="K15" s="36"/>
      <c r="L15" s="36"/>
      <c r="M15" s="36">
        <v>1400000</v>
      </c>
      <c r="N15" s="6">
        <f t="shared" si="3"/>
        <v>1400000</v>
      </c>
      <c r="O15" s="36">
        <f>C15+N15</f>
        <v>26100000</v>
      </c>
    </row>
    <row r="16" spans="1:17" ht="19.5" customHeight="1">
      <c r="A16" s="5" t="s">
        <v>28</v>
      </c>
      <c r="B16" s="8" t="s">
        <v>27</v>
      </c>
      <c r="C16" s="36">
        <v>3800000</v>
      </c>
      <c r="D16" s="36">
        <v>0</v>
      </c>
      <c r="E16" s="36">
        <v>0</v>
      </c>
      <c r="F16" s="36">
        <v>0</v>
      </c>
      <c r="G16" s="36">
        <v>0</v>
      </c>
      <c r="H16" s="6"/>
      <c r="I16" s="6"/>
      <c r="J16" s="6"/>
      <c r="K16" s="6"/>
      <c r="L16" s="6"/>
      <c r="M16" s="6"/>
      <c r="N16" s="6">
        <f t="shared" si="3"/>
        <v>0</v>
      </c>
      <c r="O16" s="6">
        <f>C16+N16</f>
        <v>3800000</v>
      </c>
    </row>
    <row r="17" spans="1:15" ht="78">
      <c r="A17" s="5" t="s">
        <v>34</v>
      </c>
      <c r="B17" s="12" t="s">
        <v>29</v>
      </c>
      <c r="C17" s="36">
        <v>29090000</v>
      </c>
      <c r="D17" s="36">
        <v>0</v>
      </c>
      <c r="E17" s="36">
        <v>0</v>
      </c>
      <c r="F17" s="36">
        <v>0</v>
      </c>
      <c r="G17" s="36">
        <v>0</v>
      </c>
      <c r="H17" s="6"/>
      <c r="I17" s="6"/>
      <c r="J17" s="6"/>
      <c r="K17" s="6"/>
      <c r="L17" s="6"/>
      <c r="M17" s="6">
        <v>-10000</v>
      </c>
      <c r="N17" s="6">
        <f t="shared" si="3"/>
        <v>-10000</v>
      </c>
      <c r="O17" s="6">
        <f>C17+N17</f>
        <v>29080000</v>
      </c>
    </row>
    <row r="18" spans="1:15" ht="31.2">
      <c r="A18" s="5" t="s">
        <v>31</v>
      </c>
      <c r="B18" s="12" t="s">
        <v>30</v>
      </c>
      <c r="C18" s="6">
        <f>C19</f>
        <v>572000</v>
      </c>
      <c r="D18" s="6">
        <f t="shared" ref="D18:O18" si="8">D19</f>
        <v>0</v>
      </c>
      <c r="E18" s="6">
        <f t="shared" si="8"/>
        <v>0</v>
      </c>
      <c r="F18" s="6">
        <f t="shared" si="8"/>
        <v>0</v>
      </c>
      <c r="G18" s="6">
        <f t="shared" si="8"/>
        <v>0</v>
      </c>
      <c r="H18" s="6">
        <f t="shared" si="8"/>
        <v>0</v>
      </c>
      <c r="I18" s="6">
        <f t="shared" si="8"/>
        <v>0</v>
      </c>
      <c r="J18" s="6">
        <f t="shared" si="8"/>
        <v>0</v>
      </c>
      <c r="K18" s="6">
        <f t="shared" si="8"/>
        <v>0</v>
      </c>
      <c r="L18" s="6">
        <f t="shared" si="8"/>
        <v>0</v>
      </c>
      <c r="M18" s="6">
        <f t="shared" si="8"/>
        <v>0</v>
      </c>
      <c r="N18" s="6">
        <f t="shared" si="3"/>
        <v>0</v>
      </c>
      <c r="O18" s="6">
        <f t="shared" si="8"/>
        <v>572000</v>
      </c>
    </row>
    <row r="19" spans="1:15" ht="31.2">
      <c r="A19" s="3" t="s">
        <v>45</v>
      </c>
      <c r="B19" s="15" t="s">
        <v>46</v>
      </c>
      <c r="C19" s="36">
        <v>572000</v>
      </c>
      <c r="D19" s="36">
        <v>0</v>
      </c>
      <c r="E19" s="36">
        <v>0</v>
      </c>
      <c r="F19" s="36">
        <v>0</v>
      </c>
      <c r="G19" s="36">
        <v>0</v>
      </c>
      <c r="H19" s="28"/>
      <c r="I19" s="28"/>
      <c r="J19" s="28"/>
      <c r="K19" s="28"/>
      <c r="L19" s="28"/>
      <c r="M19" s="32"/>
      <c r="N19" s="6">
        <f t="shared" si="3"/>
        <v>0</v>
      </c>
      <c r="O19" s="36">
        <f>C19+N19</f>
        <v>572000</v>
      </c>
    </row>
    <row r="20" spans="1:15" ht="49.5" customHeight="1">
      <c r="A20" s="13" t="s">
        <v>33</v>
      </c>
      <c r="B20" s="8" t="s">
        <v>32</v>
      </c>
      <c r="C20" s="36">
        <v>506000</v>
      </c>
      <c r="D20" s="36">
        <v>0</v>
      </c>
      <c r="E20" s="36">
        <v>0</v>
      </c>
      <c r="F20" s="36">
        <v>0</v>
      </c>
      <c r="G20" s="36">
        <v>0</v>
      </c>
      <c r="H20" s="6"/>
      <c r="I20" s="6"/>
      <c r="J20" s="6"/>
      <c r="K20" s="6"/>
      <c r="L20" s="6"/>
      <c r="M20" s="6">
        <v>74000</v>
      </c>
      <c r="N20" s="6">
        <f t="shared" si="3"/>
        <v>74000</v>
      </c>
      <c r="O20" s="6">
        <f>C20+N20</f>
        <v>580000</v>
      </c>
    </row>
    <row r="21" spans="1:15" ht="46.8">
      <c r="A21" s="13" t="s">
        <v>36</v>
      </c>
      <c r="B21" s="8" t="s">
        <v>35</v>
      </c>
      <c r="C21" s="6">
        <f>C22+C23</f>
        <v>2600000</v>
      </c>
      <c r="D21" s="6">
        <f t="shared" ref="D21:O21" si="9">D22+D23</f>
        <v>0</v>
      </c>
      <c r="E21" s="6">
        <f t="shared" si="9"/>
        <v>0</v>
      </c>
      <c r="F21" s="6">
        <f t="shared" si="9"/>
        <v>0</v>
      </c>
      <c r="G21" s="6">
        <f t="shared" si="9"/>
        <v>0</v>
      </c>
      <c r="H21" s="6">
        <f t="shared" si="9"/>
        <v>0</v>
      </c>
      <c r="I21" s="6">
        <f t="shared" si="9"/>
        <v>0</v>
      </c>
      <c r="J21" s="6">
        <f t="shared" si="9"/>
        <v>0</v>
      </c>
      <c r="K21" s="6">
        <f t="shared" ref="K21:L21" si="10">K22+K23</f>
        <v>0</v>
      </c>
      <c r="L21" s="6">
        <f t="shared" si="10"/>
        <v>0</v>
      </c>
      <c r="M21" s="6">
        <f t="shared" si="9"/>
        <v>4800000</v>
      </c>
      <c r="N21" s="6">
        <f t="shared" si="3"/>
        <v>4800000</v>
      </c>
      <c r="O21" s="6">
        <f t="shared" si="9"/>
        <v>7400000</v>
      </c>
    </row>
    <row r="22" spans="1:15" ht="126.75" customHeight="1">
      <c r="A22" s="11" t="s">
        <v>47</v>
      </c>
      <c r="B22" s="9" t="s">
        <v>48</v>
      </c>
      <c r="C22" s="36">
        <v>100000</v>
      </c>
      <c r="D22" s="36">
        <v>0</v>
      </c>
      <c r="E22" s="36">
        <v>0</v>
      </c>
      <c r="F22" s="36">
        <v>0</v>
      </c>
      <c r="G22" s="36">
        <v>0</v>
      </c>
      <c r="H22" s="28"/>
      <c r="I22" s="28"/>
      <c r="J22" s="28"/>
      <c r="K22" s="28"/>
      <c r="L22" s="28"/>
      <c r="M22" s="39">
        <v>-100000</v>
      </c>
      <c r="N22" s="6">
        <f t="shared" si="3"/>
        <v>-100000</v>
      </c>
      <c r="O22" s="36">
        <f>C22+N22</f>
        <v>0</v>
      </c>
    </row>
    <row r="23" spans="1:15" ht="64.5" customHeight="1">
      <c r="A23" s="11" t="s">
        <v>49</v>
      </c>
      <c r="B23" s="9" t="s">
        <v>50</v>
      </c>
      <c r="C23" s="36">
        <v>2500000</v>
      </c>
      <c r="D23" s="36">
        <v>0</v>
      </c>
      <c r="E23" s="36">
        <v>0</v>
      </c>
      <c r="F23" s="36">
        <v>0</v>
      </c>
      <c r="G23" s="36">
        <v>0</v>
      </c>
      <c r="H23" s="28"/>
      <c r="I23" s="28"/>
      <c r="J23" s="28"/>
      <c r="K23" s="28"/>
      <c r="L23" s="28"/>
      <c r="M23" s="28">
        <v>4900000</v>
      </c>
      <c r="N23" s="6">
        <f t="shared" si="3"/>
        <v>4900000</v>
      </c>
      <c r="O23" s="36">
        <f>C23+N23</f>
        <v>7400000</v>
      </c>
    </row>
    <row r="24" spans="1:15" ht="31.2">
      <c r="A24" s="13" t="s">
        <v>38</v>
      </c>
      <c r="B24" s="8" t="s">
        <v>37</v>
      </c>
      <c r="C24" s="36"/>
      <c r="D24" s="36">
        <v>0</v>
      </c>
      <c r="E24" s="36">
        <v>0</v>
      </c>
      <c r="F24" s="36">
        <v>8880000</v>
      </c>
      <c r="G24" s="36">
        <v>0</v>
      </c>
      <c r="H24" s="6"/>
      <c r="I24" s="6"/>
      <c r="J24" s="6"/>
      <c r="K24" s="6"/>
      <c r="L24" s="6"/>
      <c r="M24" s="6">
        <v>3233000</v>
      </c>
      <c r="N24" s="6">
        <f t="shared" si="3"/>
        <v>12113000</v>
      </c>
      <c r="O24" s="6">
        <f>C24+N24</f>
        <v>12113000</v>
      </c>
    </row>
    <row r="25" spans="1:15" s="7" customFormat="1" ht="31.2">
      <c r="A25" s="13" t="s">
        <v>39</v>
      </c>
      <c r="B25" s="8" t="s">
        <v>44</v>
      </c>
      <c r="C25" s="36">
        <v>14525261</v>
      </c>
      <c r="D25" s="36">
        <v>0</v>
      </c>
      <c r="E25" s="36">
        <v>0</v>
      </c>
      <c r="F25" s="36">
        <v>-8880000</v>
      </c>
      <c r="G25" s="36">
        <v>-2497444.7999999998</v>
      </c>
      <c r="H25" s="6"/>
      <c r="I25" s="6"/>
      <c r="J25" s="6"/>
      <c r="K25" s="6"/>
      <c r="L25" s="6"/>
      <c r="M25" s="6"/>
      <c r="N25" s="6">
        <f t="shared" si="3"/>
        <v>-11377444.800000001</v>
      </c>
      <c r="O25" s="6">
        <f>C25+N25</f>
        <v>3147816.1999999993</v>
      </c>
    </row>
    <row r="26" spans="1:15" s="7" customFormat="1" ht="20.25" customHeight="1">
      <c r="A26" s="5" t="s">
        <v>18</v>
      </c>
      <c r="B26" s="8" t="s">
        <v>19</v>
      </c>
      <c r="C26" s="6">
        <f>C27+C32+C33</f>
        <v>551887461.71000004</v>
      </c>
      <c r="D26" s="6">
        <f t="shared" ref="D26:O26" si="11">D27+D32+D33</f>
        <v>197608817.37</v>
      </c>
      <c r="E26" s="6">
        <f t="shared" si="11"/>
        <v>3316308.2800000003</v>
      </c>
      <c r="F26" s="6">
        <f t="shared" si="11"/>
        <v>69415467.25999999</v>
      </c>
      <c r="G26" s="6">
        <f t="shared" si="11"/>
        <v>37036201</v>
      </c>
      <c r="H26" s="6">
        <f t="shared" si="11"/>
        <v>-3109575.87</v>
      </c>
      <c r="I26" s="6">
        <f t="shared" si="11"/>
        <v>2529.9000000000233</v>
      </c>
      <c r="J26" s="6">
        <f t="shared" si="11"/>
        <v>5795226.5299999993</v>
      </c>
      <c r="K26" s="6">
        <f t="shared" ref="K26:L26" si="12">K27+K32+K33</f>
        <v>27449884.789999999</v>
      </c>
      <c r="L26" s="6">
        <f t="shared" si="12"/>
        <v>-17687636.649999999</v>
      </c>
      <c r="M26" s="6">
        <f t="shared" si="11"/>
        <v>3802000</v>
      </c>
      <c r="N26" s="6">
        <f t="shared" si="3"/>
        <v>323629222.60999995</v>
      </c>
      <c r="O26" s="6">
        <f t="shared" si="11"/>
        <v>875516684.31999993</v>
      </c>
    </row>
    <row r="27" spans="1:15" s="7" customFormat="1" ht="68.25" customHeight="1">
      <c r="A27" s="5" t="s">
        <v>20</v>
      </c>
      <c r="B27" s="8" t="s">
        <v>21</v>
      </c>
      <c r="C27" s="6">
        <f>C28+C29+C30+C31</f>
        <v>551887461.71000004</v>
      </c>
      <c r="D27" s="6">
        <f t="shared" ref="D27:O27" si="13">D28+D29+D30+D31</f>
        <v>197608817.37</v>
      </c>
      <c r="E27" s="6">
        <f t="shared" si="13"/>
        <v>3316308.2800000003</v>
      </c>
      <c r="F27" s="6">
        <f t="shared" si="13"/>
        <v>69415467.25999999</v>
      </c>
      <c r="G27" s="6">
        <f t="shared" si="13"/>
        <v>37036201</v>
      </c>
      <c r="H27" s="6">
        <f t="shared" si="13"/>
        <v>-3109575.87</v>
      </c>
      <c r="I27" s="6">
        <f t="shared" si="13"/>
        <v>2529.9000000000233</v>
      </c>
      <c r="J27" s="6">
        <f t="shared" si="13"/>
        <v>5495571.5299999993</v>
      </c>
      <c r="K27" s="6">
        <f t="shared" ref="K27:L27" si="14">K28+K29+K30+K31</f>
        <v>26949884.789999999</v>
      </c>
      <c r="L27" s="6">
        <f t="shared" si="14"/>
        <v>-17687636.649999999</v>
      </c>
      <c r="M27" s="6">
        <f t="shared" si="13"/>
        <v>3802000</v>
      </c>
      <c r="N27" s="6">
        <f t="shared" si="3"/>
        <v>322829567.60999995</v>
      </c>
      <c r="O27" s="6">
        <f t="shared" si="13"/>
        <v>874717029.31999993</v>
      </c>
    </row>
    <row r="28" spans="1:15" ht="31.2">
      <c r="A28" s="3" t="s">
        <v>144</v>
      </c>
      <c r="B28" s="9" t="s">
        <v>22</v>
      </c>
      <c r="C28" s="36">
        <v>7676739</v>
      </c>
      <c r="D28" s="36"/>
      <c r="E28" s="36">
        <v>5175272.28</v>
      </c>
      <c r="F28" s="36"/>
      <c r="G28" s="36">
        <v>37479651</v>
      </c>
      <c r="H28" s="36">
        <v>808000</v>
      </c>
      <c r="I28" s="36"/>
      <c r="J28" s="36">
        <v>1724520</v>
      </c>
      <c r="K28" s="36">
        <v>798790</v>
      </c>
      <c r="L28" s="36">
        <v>-1430582.27</v>
      </c>
      <c r="M28" s="36">
        <v>3802000</v>
      </c>
      <c r="N28" s="6">
        <f t="shared" si="3"/>
        <v>48357651.009999998</v>
      </c>
      <c r="O28" s="36">
        <f>C28+N28</f>
        <v>56034390.009999998</v>
      </c>
    </row>
    <row r="29" spans="1:15" ht="46.8">
      <c r="A29" s="3" t="s">
        <v>147</v>
      </c>
      <c r="B29" s="9" t="s">
        <v>23</v>
      </c>
      <c r="C29" s="36">
        <v>62433387.350000001</v>
      </c>
      <c r="D29" s="36">
        <v>164230962.56999999</v>
      </c>
      <c r="E29" s="36"/>
      <c r="F29" s="36">
        <v>65500715.140000001</v>
      </c>
      <c r="G29" s="36">
        <v>-443450</v>
      </c>
      <c r="H29" s="36">
        <v>-3917575.87</v>
      </c>
      <c r="I29" s="36">
        <v>-314941.09999999998</v>
      </c>
      <c r="J29" s="36">
        <v>3771051.53</v>
      </c>
      <c r="K29" s="36">
        <v>10591215</v>
      </c>
      <c r="L29" s="36">
        <v>-1442872.4</v>
      </c>
      <c r="M29" s="37"/>
      <c r="N29" s="6">
        <f t="shared" si="3"/>
        <v>237975104.86999997</v>
      </c>
      <c r="O29" s="36">
        <f>C29+N29</f>
        <v>300408492.21999997</v>
      </c>
    </row>
    <row r="30" spans="1:15" ht="31.2">
      <c r="A30" s="3" t="s">
        <v>145</v>
      </c>
      <c r="B30" s="9" t="s">
        <v>24</v>
      </c>
      <c r="C30" s="36">
        <v>481777335.36000001</v>
      </c>
      <c r="D30" s="36">
        <v>32682854.800000001</v>
      </c>
      <c r="E30" s="36">
        <v>-1895964</v>
      </c>
      <c r="F30" s="36">
        <v>827873.12</v>
      </c>
      <c r="G30" s="36"/>
      <c r="H30" s="36"/>
      <c r="I30" s="36">
        <v>317471</v>
      </c>
      <c r="J30" s="36"/>
      <c r="K30" s="36">
        <v>6458899.79</v>
      </c>
      <c r="L30" s="36">
        <v>-14799064.98</v>
      </c>
      <c r="M30" s="39"/>
      <c r="N30" s="6">
        <f t="shared" si="3"/>
        <v>23592069.73</v>
      </c>
      <c r="O30" s="36">
        <f>C30+N30</f>
        <v>505369405.09000003</v>
      </c>
    </row>
    <row r="31" spans="1:15">
      <c r="A31" s="3" t="s">
        <v>146</v>
      </c>
      <c r="B31" s="9" t="s">
        <v>25</v>
      </c>
      <c r="C31" s="36">
        <v>0</v>
      </c>
      <c r="D31" s="36">
        <v>695000</v>
      </c>
      <c r="E31" s="36">
        <v>37000</v>
      </c>
      <c r="F31" s="36">
        <v>3086879</v>
      </c>
      <c r="G31" s="36"/>
      <c r="H31" s="36"/>
      <c r="I31" s="36"/>
      <c r="J31" s="36"/>
      <c r="K31" s="36">
        <v>9100980</v>
      </c>
      <c r="L31" s="36">
        <v>-15117</v>
      </c>
      <c r="M31" s="37"/>
      <c r="N31" s="6">
        <f t="shared" si="3"/>
        <v>12904742</v>
      </c>
      <c r="O31" s="36">
        <f>C31+N31</f>
        <v>12904742</v>
      </c>
    </row>
    <row r="32" spans="1:15" ht="64.2" customHeight="1">
      <c r="A32" s="5" t="s">
        <v>40</v>
      </c>
      <c r="B32" s="8" t="s">
        <v>42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8"/>
      <c r="J32" s="38"/>
      <c r="K32" s="38"/>
      <c r="L32" s="38"/>
      <c r="M32" s="6"/>
      <c r="N32" s="6">
        <f t="shared" si="3"/>
        <v>0</v>
      </c>
      <c r="O32" s="6">
        <f>C32+N32</f>
        <v>0</v>
      </c>
    </row>
    <row r="33" spans="1:15" ht="31.2">
      <c r="A33" s="5" t="s">
        <v>41</v>
      </c>
      <c r="B33" s="8" t="s">
        <v>43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6"/>
      <c r="J33" s="6">
        <v>299655</v>
      </c>
      <c r="K33" s="6">
        <v>500000</v>
      </c>
      <c r="L33" s="6"/>
      <c r="M33" s="6"/>
      <c r="N33" s="6">
        <f t="shared" si="3"/>
        <v>799655</v>
      </c>
      <c r="O33" s="6">
        <f>C33+N33</f>
        <v>799655</v>
      </c>
    </row>
    <row r="34" spans="1:15" s="7" customFormat="1">
      <c r="A34" s="5" t="s">
        <v>26</v>
      </c>
      <c r="B34" s="8"/>
      <c r="C34" s="6">
        <f t="shared" ref="C34:M34" si="15">C4+C26</f>
        <v>944556722.71000004</v>
      </c>
      <c r="D34" s="6">
        <f t="shared" si="15"/>
        <v>197608817.37</v>
      </c>
      <c r="E34" s="6">
        <f t="shared" si="15"/>
        <v>3316308.2800000003</v>
      </c>
      <c r="F34" s="6">
        <f t="shared" si="15"/>
        <v>69415467.25999999</v>
      </c>
      <c r="G34" s="6">
        <f t="shared" si="15"/>
        <v>34538756.200000003</v>
      </c>
      <c r="H34" s="6">
        <f t="shared" si="15"/>
        <v>-3109575.87</v>
      </c>
      <c r="I34" s="6">
        <f t="shared" si="15"/>
        <v>2529.9000000000233</v>
      </c>
      <c r="J34" s="6">
        <f t="shared" si="15"/>
        <v>5795226.5299999993</v>
      </c>
      <c r="K34" s="6">
        <f t="shared" ref="K34:L34" si="16">K4+K26</f>
        <v>27449884.789999999</v>
      </c>
      <c r="L34" s="6">
        <f t="shared" si="16"/>
        <v>-17687636.649999999</v>
      </c>
      <c r="M34" s="6">
        <f t="shared" si="15"/>
        <v>-9198000</v>
      </c>
      <c r="N34" s="6">
        <f t="shared" si="3"/>
        <v>308131777.80999994</v>
      </c>
      <c r="O34" s="6">
        <f>C34+N34</f>
        <v>1252688500.52</v>
      </c>
    </row>
    <row r="36" spans="1: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5" ht="36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5" ht="48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ht="3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5" ht="35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</sheetData>
  <mergeCells count="6">
    <mergeCell ref="A40:N40"/>
    <mergeCell ref="A1:N1"/>
    <mergeCell ref="A36:N36"/>
    <mergeCell ref="A37:N37"/>
    <mergeCell ref="A38:N38"/>
    <mergeCell ref="A39:N39"/>
  </mergeCells>
  <pageMargins left="0.35433070866141736" right="0.27559055118110237" top="0.43307086614173229" bottom="0.43307086614173229" header="0.31496062992125984" footer="0.31496062992125984"/>
  <pageSetup paperSize="9" scale="37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Normal="6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ColWidth="9.109375" defaultRowHeight="15.6"/>
  <cols>
    <col min="1" max="1" width="17" style="17" customWidth="1"/>
    <col min="2" max="2" width="60.6640625" style="17" customWidth="1"/>
    <col min="3" max="3" width="21.5546875" style="17" customWidth="1"/>
    <col min="4" max="4" width="22.77734375" style="17" customWidth="1"/>
    <col min="5" max="5" width="23" style="17" customWidth="1"/>
    <col min="6" max="6" width="22.5546875" style="17" customWidth="1"/>
    <col min="7" max="7" width="22.44140625" style="17" customWidth="1"/>
    <col min="8" max="11" width="22.6640625" style="17" customWidth="1"/>
    <col min="12" max="12" width="22.77734375" style="17" customWidth="1"/>
    <col min="13" max="16" width="22.6640625" style="17" customWidth="1"/>
    <col min="17" max="17" width="19.44140625" style="17" customWidth="1"/>
    <col min="18" max="18" width="24" style="17" customWidth="1"/>
    <col min="19" max="16384" width="9.109375" style="17"/>
  </cols>
  <sheetData>
    <row r="1" spans="1:18" ht="17.399999999999999">
      <c r="A1" s="42" t="s">
        <v>137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>
      <c r="Q2" s="18"/>
      <c r="R2" s="18" t="s">
        <v>136</v>
      </c>
    </row>
    <row r="3" spans="1:18" ht="126.75" customHeight="1">
      <c r="A3" s="10" t="s">
        <v>1</v>
      </c>
      <c r="B3" s="10" t="s">
        <v>2</v>
      </c>
      <c r="C3" s="10" t="s">
        <v>148</v>
      </c>
      <c r="D3" s="10" t="s">
        <v>149</v>
      </c>
      <c r="E3" s="10" t="s">
        <v>150</v>
      </c>
      <c r="F3" s="10" t="s">
        <v>151</v>
      </c>
      <c r="G3" s="10" t="s">
        <v>154</v>
      </c>
      <c r="H3" s="10" t="s">
        <v>155</v>
      </c>
      <c r="I3" s="10" t="s">
        <v>156</v>
      </c>
      <c r="J3" s="10" t="s">
        <v>157</v>
      </c>
      <c r="K3" s="10" t="s">
        <v>160</v>
      </c>
      <c r="L3" s="10" t="s">
        <v>161</v>
      </c>
      <c r="M3" s="10" t="s">
        <v>162</v>
      </c>
      <c r="N3" s="10" t="s">
        <v>163</v>
      </c>
      <c r="O3" s="10" t="s">
        <v>164</v>
      </c>
      <c r="P3" s="10" t="s">
        <v>165</v>
      </c>
      <c r="Q3" s="10" t="s">
        <v>3</v>
      </c>
      <c r="R3" s="10" t="s">
        <v>166</v>
      </c>
    </row>
    <row r="4" spans="1:18" s="23" customFormat="1">
      <c r="A4" s="19" t="s">
        <v>51</v>
      </c>
      <c r="B4" s="20" t="s">
        <v>52</v>
      </c>
      <c r="C4" s="21">
        <f t="shared" ref="C4:M4" si="0">SUM(C5:C12)</f>
        <v>100237869</v>
      </c>
      <c r="D4" s="21">
        <f t="shared" si="0"/>
        <v>1216739</v>
      </c>
      <c r="E4" s="21">
        <f t="shared" si="0"/>
        <v>300000</v>
      </c>
      <c r="F4" s="21">
        <f t="shared" si="0"/>
        <v>1037000</v>
      </c>
      <c r="G4" s="21">
        <f t="shared" si="0"/>
        <v>3851879</v>
      </c>
      <c r="H4" s="21">
        <f t="shared" si="0"/>
        <v>1700000</v>
      </c>
      <c r="I4" s="21">
        <f t="shared" si="0"/>
        <v>1000000</v>
      </c>
      <c r="J4" s="21">
        <f t="shared" si="0"/>
        <v>3421466</v>
      </c>
      <c r="K4" s="21">
        <f t="shared" si="0"/>
        <v>2212280.0499999998</v>
      </c>
      <c r="L4" s="21">
        <f t="shared" si="0"/>
        <v>582891</v>
      </c>
      <c r="M4" s="21">
        <f t="shared" si="0"/>
        <v>0</v>
      </c>
      <c r="N4" s="21">
        <f t="shared" ref="N4:R4" si="1">SUM(N5:N12)</f>
        <v>4902521.42</v>
      </c>
      <c r="O4" s="21">
        <f t="shared" si="1"/>
        <v>-689951.54999999993</v>
      </c>
      <c r="P4" s="21">
        <f t="shared" si="1"/>
        <v>-20590.5</v>
      </c>
      <c r="Q4" s="21">
        <f t="shared" si="1"/>
        <v>19514234.420000002</v>
      </c>
      <c r="R4" s="21">
        <f t="shared" si="1"/>
        <v>119752103.42000002</v>
      </c>
    </row>
    <row r="5" spans="1:18" ht="31.2">
      <c r="A5" s="24" t="s">
        <v>53</v>
      </c>
      <c r="B5" s="25" t="s">
        <v>54</v>
      </c>
      <c r="C5" s="26">
        <v>2204575</v>
      </c>
      <c r="D5" s="27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7"/>
      <c r="L5" s="27"/>
      <c r="M5" s="27"/>
      <c r="N5" s="27"/>
      <c r="O5" s="27"/>
      <c r="P5" s="27"/>
      <c r="Q5" s="22">
        <f>SUM(D5:P5)</f>
        <v>0</v>
      </c>
      <c r="R5" s="29">
        <f>C5+Q5</f>
        <v>2204575</v>
      </c>
    </row>
    <row r="6" spans="1:18" ht="46.8">
      <c r="A6" s="24" t="s">
        <v>55</v>
      </c>
      <c r="B6" s="25" t="s">
        <v>56</v>
      </c>
      <c r="C6" s="26">
        <v>6376300</v>
      </c>
      <c r="D6" s="27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v>0</v>
      </c>
      <c r="L6" s="27"/>
      <c r="M6" s="27">
        <v>0</v>
      </c>
      <c r="N6" s="27">
        <v>357107.08</v>
      </c>
      <c r="O6" s="27">
        <v>-28395.77</v>
      </c>
      <c r="P6" s="27"/>
      <c r="Q6" s="22">
        <f>SUM(D6:P6)</f>
        <v>328711.31</v>
      </c>
      <c r="R6" s="29">
        <f>C6+Q6</f>
        <v>6705011.3099999996</v>
      </c>
    </row>
    <row r="7" spans="1:18" ht="51.75" customHeight="1">
      <c r="A7" s="24" t="s">
        <v>57</v>
      </c>
      <c r="B7" s="25" t="s">
        <v>58</v>
      </c>
      <c r="C7" s="26">
        <v>45433000</v>
      </c>
      <c r="D7" s="27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252000</v>
      </c>
      <c r="K7" s="27">
        <v>0</v>
      </c>
      <c r="L7" s="27">
        <v>25900</v>
      </c>
      <c r="M7" s="27">
        <v>0</v>
      </c>
      <c r="N7" s="27">
        <v>2883173.51</v>
      </c>
      <c r="O7" s="27">
        <v>-51781.93</v>
      </c>
      <c r="P7" s="30"/>
      <c r="Q7" s="22">
        <f>SUM(D7:P7)</f>
        <v>3109291.5799999996</v>
      </c>
      <c r="R7" s="29">
        <f>C7+Q7</f>
        <v>48542291.579999998</v>
      </c>
    </row>
    <row r="8" spans="1:18">
      <c r="A8" s="24" t="s">
        <v>59</v>
      </c>
      <c r="B8" s="25" t="s">
        <v>60</v>
      </c>
      <c r="C8" s="26">
        <v>30736</v>
      </c>
      <c r="D8" s="27">
        <v>-688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7">
        <v>0</v>
      </c>
      <c r="L8" s="27"/>
      <c r="M8" s="27"/>
      <c r="N8" s="27"/>
      <c r="O8" s="27"/>
      <c r="P8" s="27"/>
      <c r="Q8" s="22">
        <f>SUM(D8:P8)</f>
        <v>-688</v>
      </c>
      <c r="R8" s="29">
        <f>C8+Q8</f>
        <v>30048</v>
      </c>
    </row>
    <row r="9" spans="1:18" ht="46.8">
      <c r="A9" s="24" t="s">
        <v>61</v>
      </c>
      <c r="B9" s="25" t="s">
        <v>62</v>
      </c>
      <c r="C9" s="26">
        <v>10703505</v>
      </c>
      <c r="D9" s="26">
        <v>695000</v>
      </c>
      <c r="E9" s="26">
        <v>0</v>
      </c>
      <c r="F9" s="26">
        <v>37000</v>
      </c>
      <c r="G9" s="26">
        <v>0</v>
      </c>
      <c r="H9" s="26">
        <v>0</v>
      </c>
      <c r="I9" s="26">
        <v>0</v>
      </c>
      <c r="J9" s="26">
        <v>0</v>
      </c>
      <c r="K9" s="27">
        <v>0</v>
      </c>
      <c r="L9" s="27">
        <v>0</v>
      </c>
      <c r="M9" s="27">
        <v>0</v>
      </c>
      <c r="N9" s="27">
        <v>91149.91</v>
      </c>
      <c r="O9" s="27">
        <v>-451563.87</v>
      </c>
      <c r="P9" s="27">
        <v>0</v>
      </c>
      <c r="Q9" s="22">
        <f>SUM(D9:P9)</f>
        <v>371586.04000000004</v>
      </c>
      <c r="R9" s="29">
        <f>C9+Q9</f>
        <v>11075091.039999999</v>
      </c>
    </row>
    <row r="10" spans="1:18" ht="18.600000000000001" customHeight="1">
      <c r="A10" s="24" t="s">
        <v>158</v>
      </c>
      <c r="B10" s="25" t="s">
        <v>159</v>
      </c>
      <c r="C10" s="26"/>
      <c r="D10" s="26"/>
      <c r="E10" s="26"/>
      <c r="F10" s="26"/>
      <c r="G10" s="26"/>
      <c r="H10" s="26"/>
      <c r="I10" s="26"/>
      <c r="J10" s="26">
        <v>1230000</v>
      </c>
      <c r="K10" s="27">
        <v>-250000</v>
      </c>
      <c r="L10" s="27">
        <v>0</v>
      </c>
      <c r="M10" s="27">
        <v>0</v>
      </c>
      <c r="N10" s="27">
        <v>0</v>
      </c>
      <c r="O10" s="27">
        <v>0</v>
      </c>
      <c r="P10" s="27"/>
      <c r="Q10" s="22">
        <f>SUM(D10:P10)</f>
        <v>980000</v>
      </c>
      <c r="R10" s="29">
        <f>C10+Q10</f>
        <v>980000</v>
      </c>
    </row>
    <row r="11" spans="1:18">
      <c r="A11" s="24" t="s">
        <v>63</v>
      </c>
      <c r="B11" s="25" t="s">
        <v>64</v>
      </c>
      <c r="C11" s="26">
        <v>100000</v>
      </c>
      <c r="D11" s="26">
        <v>0</v>
      </c>
      <c r="E11" s="26">
        <v>300000</v>
      </c>
      <c r="F11" s="26">
        <v>0</v>
      </c>
      <c r="G11" s="26">
        <v>0</v>
      </c>
      <c r="H11" s="26">
        <v>200000</v>
      </c>
      <c r="I11" s="26">
        <v>0</v>
      </c>
      <c r="J11" s="26">
        <v>-90000</v>
      </c>
      <c r="K11" s="31"/>
      <c r="L11" s="31"/>
      <c r="M11" s="31"/>
      <c r="N11" s="26">
        <v>-130000</v>
      </c>
      <c r="O11" s="31"/>
      <c r="P11" s="31"/>
      <c r="Q11" s="22">
        <f>SUM(D11:P11)</f>
        <v>280000</v>
      </c>
      <c r="R11" s="29">
        <f>C11+Q11</f>
        <v>380000</v>
      </c>
    </row>
    <row r="12" spans="1:18">
      <c r="A12" s="24" t="s">
        <v>65</v>
      </c>
      <c r="B12" s="25" t="s">
        <v>66</v>
      </c>
      <c r="C12" s="26">
        <v>35389753</v>
      </c>
      <c r="D12" s="26">
        <v>522427</v>
      </c>
      <c r="E12" s="26">
        <v>0</v>
      </c>
      <c r="F12" s="26">
        <v>1000000</v>
      </c>
      <c r="G12" s="26">
        <v>3851879</v>
      </c>
      <c r="H12" s="26">
        <v>1500000</v>
      </c>
      <c r="I12" s="26">
        <v>1000000</v>
      </c>
      <c r="J12" s="26">
        <v>2029466</v>
      </c>
      <c r="K12" s="26">
        <v>2462280.0499999998</v>
      </c>
      <c r="L12" s="26">
        <v>556991</v>
      </c>
      <c r="M12" s="26">
        <v>0</v>
      </c>
      <c r="N12" s="26">
        <v>1701090.92</v>
      </c>
      <c r="O12" s="26">
        <v>-158209.98000000001</v>
      </c>
      <c r="P12" s="26">
        <v>-20590.5</v>
      </c>
      <c r="Q12" s="22">
        <f>SUM(D12:P12)</f>
        <v>14445333.49</v>
      </c>
      <c r="R12" s="29">
        <f>C12+Q12</f>
        <v>49835086.490000002</v>
      </c>
    </row>
    <row r="13" spans="1:18" s="23" customFormat="1">
      <c r="A13" s="19" t="s">
        <v>67</v>
      </c>
      <c r="B13" s="20" t="s">
        <v>68</v>
      </c>
      <c r="C13" s="21">
        <f>C14</f>
        <v>1707780</v>
      </c>
      <c r="D13" s="21">
        <f t="shared" ref="D13:R13" si="2">D14</f>
        <v>188184</v>
      </c>
      <c r="E13" s="21">
        <f t="shared" si="2"/>
        <v>0</v>
      </c>
      <c r="F13" s="21">
        <f t="shared" si="2"/>
        <v>-1895964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2"/>
        <v>0</v>
      </c>
      <c r="Q13" s="22">
        <f>SUM(D13:P13)</f>
        <v>-1707780</v>
      </c>
      <c r="R13" s="21">
        <f t="shared" si="2"/>
        <v>0</v>
      </c>
    </row>
    <row r="14" spans="1:18">
      <c r="A14" s="24" t="s">
        <v>69</v>
      </c>
      <c r="B14" s="25" t="s">
        <v>70</v>
      </c>
      <c r="C14" s="26">
        <v>1707780</v>
      </c>
      <c r="D14" s="26">
        <v>188184</v>
      </c>
      <c r="E14" s="26">
        <v>0</v>
      </c>
      <c r="F14" s="26">
        <v>-1895964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26"/>
      <c r="P14" s="26"/>
      <c r="Q14" s="22">
        <f>SUM(D14:P14)</f>
        <v>-1707780</v>
      </c>
      <c r="R14" s="29">
        <f>C14+Q14</f>
        <v>0</v>
      </c>
    </row>
    <row r="15" spans="1:18" s="23" customFormat="1" ht="31.2">
      <c r="A15" s="19" t="s">
        <v>71</v>
      </c>
      <c r="B15" s="20" t="s">
        <v>72</v>
      </c>
      <c r="C15" s="21">
        <f t="shared" ref="C15:J15" si="3">SUM(C16:C16)</f>
        <v>500000</v>
      </c>
      <c r="D15" s="21">
        <f t="shared" si="3"/>
        <v>0</v>
      </c>
      <c r="E15" s="21">
        <f t="shared" si="3"/>
        <v>0</v>
      </c>
      <c r="F15" s="21">
        <f t="shared" si="3"/>
        <v>0</v>
      </c>
      <c r="G15" s="21">
        <f t="shared" si="3"/>
        <v>3984183.16</v>
      </c>
      <c r="H15" s="21">
        <f t="shared" si="3"/>
        <v>5000000</v>
      </c>
      <c r="I15" s="21">
        <f t="shared" si="3"/>
        <v>0</v>
      </c>
      <c r="J15" s="21">
        <f t="shared" si="3"/>
        <v>0</v>
      </c>
      <c r="K15" s="21">
        <f t="shared" ref="K15" si="4">SUM(K16:K16)</f>
        <v>0</v>
      </c>
      <c r="L15" s="21">
        <f t="shared" ref="L15" si="5">SUM(L16:L16)</f>
        <v>0</v>
      </c>
      <c r="M15" s="21">
        <f t="shared" ref="M15:P15" si="6">SUM(M16:M16)</f>
        <v>0</v>
      </c>
      <c r="N15" s="21">
        <f t="shared" si="6"/>
        <v>0</v>
      </c>
      <c r="O15" s="21">
        <f t="shared" si="6"/>
        <v>0</v>
      </c>
      <c r="P15" s="21">
        <f t="shared" si="6"/>
        <v>0</v>
      </c>
      <c r="Q15" s="22">
        <f>SUM(D15:P15)</f>
        <v>8984183.1600000001</v>
      </c>
      <c r="R15" s="21">
        <f t="shared" ref="R15" si="7">SUM(R16:R16)</f>
        <v>9484183.1600000001</v>
      </c>
    </row>
    <row r="16" spans="1:18" ht="31.2">
      <c r="A16" s="24" t="s">
        <v>73</v>
      </c>
      <c r="B16" s="25" t="s">
        <v>74</v>
      </c>
      <c r="C16" s="26">
        <v>500000</v>
      </c>
      <c r="D16" s="26">
        <v>0</v>
      </c>
      <c r="E16" s="26">
        <v>0</v>
      </c>
      <c r="F16" s="26">
        <v>0</v>
      </c>
      <c r="G16" s="26">
        <v>3984183.16</v>
      </c>
      <c r="H16" s="26">
        <v>5000000</v>
      </c>
      <c r="I16" s="26">
        <v>0</v>
      </c>
      <c r="J16" s="26">
        <v>0</v>
      </c>
      <c r="K16" s="26"/>
      <c r="L16" s="26">
        <v>0</v>
      </c>
      <c r="M16" s="26"/>
      <c r="N16" s="26"/>
      <c r="O16" s="26"/>
      <c r="P16" s="26"/>
      <c r="Q16" s="22">
        <f>SUM(D16:P16)</f>
        <v>8984183.1600000001</v>
      </c>
      <c r="R16" s="29">
        <f>C16+Q16</f>
        <v>9484183.1600000001</v>
      </c>
    </row>
    <row r="17" spans="1:18" s="23" customFormat="1">
      <c r="A17" s="19" t="s">
        <v>75</v>
      </c>
      <c r="B17" s="20" t="s">
        <v>76</v>
      </c>
      <c r="C17" s="21">
        <f t="shared" ref="C17:R17" si="8">SUM(C18:C21)</f>
        <v>42765053</v>
      </c>
      <c r="D17" s="21">
        <f t="shared" si="8"/>
        <v>5793875.8700000001</v>
      </c>
      <c r="E17" s="21">
        <f t="shared" si="8"/>
        <v>0</v>
      </c>
      <c r="F17" s="21">
        <f t="shared" si="8"/>
        <v>0</v>
      </c>
      <c r="G17" s="21">
        <f t="shared" si="8"/>
        <v>-5057714</v>
      </c>
      <c r="H17" s="21">
        <f t="shared" si="8"/>
        <v>0</v>
      </c>
      <c r="I17" s="21">
        <f t="shared" si="8"/>
        <v>0</v>
      </c>
      <c r="J17" s="21">
        <f t="shared" si="8"/>
        <v>0</v>
      </c>
      <c r="K17" s="21">
        <f t="shared" si="8"/>
        <v>0</v>
      </c>
      <c r="L17" s="21">
        <f t="shared" si="8"/>
        <v>0</v>
      </c>
      <c r="M17" s="21">
        <f t="shared" si="8"/>
        <v>0</v>
      </c>
      <c r="N17" s="21">
        <f t="shared" ref="N17:P17" si="9">SUM(N18:N21)</f>
        <v>6966294</v>
      </c>
      <c r="O17" s="21">
        <f t="shared" si="9"/>
        <v>-1577995.0999999999</v>
      </c>
      <c r="P17" s="21">
        <f t="shared" si="9"/>
        <v>20590.5</v>
      </c>
      <c r="Q17" s="22">
        <f>SUM(D17:P17)</f>
        <v>6145051.2700000005</v>
      </c>
      <c r="R17" s="21">
        <f t="shared" si="8"/>
        <v>48910104.269999996</v>
      </c>
    </row>
    <row r="18" spans="1:18">
      <c r="A18" s="24" t="s">
        <v>77</v>
      </c>
      <c r="B18" s="25" t="s">
        <v>78</v>
      </c>
      <c r="C18" s="26">
        <v>490997</v>
      </c>
      <c r="D18" s="26">
        <v>0</v>
      </c>
      <c r="E18" s="26">
        <v>0</v>
      </c>
      <c r="F18" s="26">
        <v>0</v>
      </c>
      <c r="G18" s="26">
        <v>-57714</v>
      </c>
      <c r="H18" s="26">
        <v>0</v>
      </c>
      <c r="I18" s="26">
        <v>0</v>
      </c>
      <c r="J18" s="26">
        <v>0</v>
      </c>
      <c r="K18" s="26"/>
      <c r="L18" s="26"/>
      <c r="M18" s="26"/>
      <c r="N18" s="26"/>
      <c r="O18" s="26"/>
      <c r="P18" s="26"/>
      <c r="Q18" s="22">
        <f>SUM(D18:P18)</f>
        <v>-57714</v>
      </c>
      <c r="R18" s="29">
        <f>C18+Q18</f>
        <v>433283</v>
      </c>
    </row>
    <row r="19" spans="1:18">
      <c r="A19" s="24" t="s">
        <v>79</v>
      </c>
      <c r="B19" s="25" t="s">
        <v>80</v>
      </c>
      <c r="C19" s="26">
        <v>1016000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/>
      <c r="M19" s="26"/>
      <c r="N19" s="26"/>
      <c r="O19" s="26">
        <v>-21478.639999999999</v>
      </c>
      <c r="P19" s="26"/>
      <c r="Q19" s="22">
        <f>SUM(D19:P19)</f>
        <v>-21478.639999999999</v>
      </c>
      <c r="R19" s="29">
        <f>C19+Q19</f>
        <v>994521.36</v>
      </c>
    </row>
    <row r="20" spans="1:18">
      <c r="A20" s="24" t="s">
        <v>81</v>
      </c>
      <c r="B20" s="25" t="s">
        <v>82</v>
      </c>
      <c r="C20" s="26">
        <v>39957056</v>
      </c>
      <c r="D20" s="26">
        <v>5793875.8700000001</v>
      </c>
      <c r="E20" s="26">
        <v>0</v>
      </c>
      <c r="F20" s="26">
        <v>0</v>
      </c>
      <c r="G20" s="26">
        <v>-5000000</v>
      </c>
      <c r="H20" s="26">
        <v>0</v>
      </c>
      <c r="I20" s="26">
        <v>0</v>
      </c>
      <c r="J20" s="26">
        <v>0</v>
      </c>
      <c r="K20" s="31"/>
      <c r="L20" s="31"/>
      <c r="M20" s="26">
        <v>0</v>
      </c>
      <c r="N20" s="26">
        <v>7265984</v>
      </c>
      <c r="O20" s="26">
        <v>-1357056</v>
      </c>
      <c r="P20" s="31"/>
      <c r="Q20" s="22">
        <f>SUM(D20:P20)</f>
        <v>6702803.8700000001</v>
      </c>
      <c r="R20" s="29">
        <f>C20+Q20</f>
        <v>46659859.869999997</v>
      </c>
    </row>
    <row r="21" spans="1:18">
      <c r="A21" s="24" t="s">
        <v>83</v>
      </c>
      <c r="B21" s="25" t="s">
        <v>84</v>
      </c>
      <c r="C21" s="26">
        <v>1301000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-299690</v>
      </c>
      <c r="O21" s="26">
        <v>-199460.46</v>
      </c>
      <c r="P21" s="26">
        <v>20590.5</v>
      </c>
      <c r="Q21" s="22">
        <f>SUM(D21:P21)</f>
        <v>-478559.95999999996</v>
      </c>
      <c r="R21" s="29">
        <f>C21+Q21</f>
        <v>822440.04</v>
      </c>
    </row>
    <row r="22" spans="1:18" s="23" customFormat="1">
      <c r="A22" s="19" t="s">
        <v>85</v>
      </c>
      <c r="B22" s="20" t="s">
        <v>86</v>
      </c>
      <c r="C22" s="21">
        <f t="shared" ref="C22:R22" si="10">SUM(C23:C26)</f>
        <v>38822159.079999998</v>
      </c>
      <c r="D22" s="21">
        <f t="shared" si="10"/>
        <v>1737284.1</v>
      </c>
      <c r="E22" s="21">
        <f t="shared" si="10"/>
        <v>0</v>
      </c>
      <c r="F22" s="21">
        <f t="shared" si="10"/>
        <v>0</v>
      </c>
      <c r="G22" s="21">
        <f t="shared" si="10"/>
        <v>35238891.780000001</v>
      </c>
      <c r="H22" s="21">
        <f t="shared" si="10"/>
        <v>3600000</v>
      </c>
      <c r="I22" s="21">
        <f t="shared" si="10"/>
        <v>3600000</v>
      </c>
      <c r="J22" s="21">
        <f t="shared" si="10"/>
        <v>2016591</v>
      </c>
      <c r="K22" s="21">
        <f t="shared" si="10"/>
        <v>0</v>
      </c>
      <c r="L22" s="21">
        <f t="shared" si="10"/>
        <v>5061.9000000000233</v>
      </c>
      <c r="M22" s="21">
        <f t="shared" si="10"/>
        <v>3771051.53</v>
      </c>
      <c r="N22" s="21">
        <f t="shared" ref="N22:P22" si="11">SUM(N23:N26)</f>
        <v>2409215</v>
      </c>
      <c r="O22" s="21">
        <f t="shared" si="11"/>
        <v>-1454893.19</v>
      </c>
      <c r="P22" s="21">
        <f t="shared" si="11"/>
        <v>0</v>
      </c>
      <c r="Q22" s="22">
        <f>SUM(D22:P22)</f>
        <v>50923202.120000005</v>
      </c>
      <c r="R22" s="21">
        <f t="shared" si="10"/>
        <v>89745361.199999988</v>
      </c>
    </row>
    <row r="23" spans="1:18">
      <c r="A23" s="24" t="s">
        <v>87</v>
      </c>
      <c r="B23" s="25" t="s">
        <v>88</v>
      </c>
      <c r="C23" s="26">
        <v>17167886.899999999</v>
      </c>
      <c r="D23" s="26">
        <v>0</v>
      </c>
      <c r="E23" s="26">
        <v>0</v>
      </c>
      <c r="F23" s="26">
        <v>0</v>
      </c>
      <c r="G23" s="26">
        <v>29987227.41</v>
      </c>
      <c r="H23" s="26">
        <v>0</v>
      </c>
      <c r="I23" s="26">
        <v>0</v>
      </c>
      <c r="J23" s="26">
        <v>0</v>
      </c>
      <c r="K23" s="26"/>
      <c r="L23" s="26">
        <v>0</v>
      </c>
      <c r="M23" s="26"/>
      <c r="N23" s="26">
        <v>3122215</v>
      </c>
      <c r="O23" s="26">
        <v>46269.07</v>
      </c>
      <c r="P23" s="26"/>
      <c r="Q23" s="22">
        <f>SUM(D23:P23)</f>
        <v>33155711.48</v>
      </c>
      <c r="R23" s="29">
        <f>C23+Q23</f>
        <v>50323598.379999995</v>
      </c>
    </row>
    <row r="24" spans="1:18" s="23" customFormat="1">
      <c r="A24" s="24" t="s">
        <v>89</v>
      </c>
      <c r="B24" s="25" t="s">
        <v>90</v>
      </c>
      <c r="C24" s="26">
        <v>20714034.02</v>
      </c>
      <c r="D24" s="26">
        <v>1737284.1</v>
      </c>
      <c r="E24" s="26">
        <v>0</v>
      </c>
      <c r="F24" s="26">
        <v>0</v>
      </c>
      <c r="G24" s="26">
        <v>751664.37</v>
      </c>
      <c r="H24" s="26">
        <v>3600000</v>
      </c>
      <c r="I24" s="26">
        <v>3000000</v>
      </c>
      <c r="J24" s="26">
        <v>700000</v>
      </c>
      <c r="K24" s="31"/>
      <c r="L24" s="26">
        <v>-294938.09999999998</v>
      </c>
      <c r="M24" s="26">
        <v>3771051.53</v>
      </c>
      <c r="N24" s="26">
        <v>-850000</v>
      </c>
      <c r="O24" s="26">
        <v>-15151.5</v>
      </c>
      <c r="P24" s="31"/>
      <c r="Q24" s="22">
        <f>SUM(D24:P24)</f>
        <v>12399910.4</v>
      </c>
      <c r="R24" s="29">
        <f>C24+Q24</f>
        <v>33113944.420000002</v>
      </c>
    </row>
    <row r="25" spans="1:18">
      <c r="A25" s="24" t="s">
        <v>91</v>
      </c>
      <c r="B25" s="25" t="s">
        <v>92</v>
      </c>
      <c r="C25" s="26">
        <v>940000</v>
      </c>
      <c r="D25" s="26">
        <v>0</v>
      </c>
      <c r="E25" s="26">
        <v>0</v>
      </c>
      <c r="F25" s="26">
        <v>0</v>
      </c>
      <c r="G25" s="26">
        <v>4500000</v>
      </c>
      <c r="H25" s="26">
        <v>0</v>
      </c>
      <c r="I25" s="26">
        <v>600000</v>
      </c>
      <c r="J25" s="26">
        <v>1316591</v>
      </c>
      <c r="K25" s="26"/>
      <c r="L25" s="26">
        <v>300000</v>
      </c>
      <c r="M25" s="26"/>
      <c r="N25" s="26">
        <v>137000</v>
      </c>
      <c r="O25" s="26">
        <v>-1486010.76</v>
      </c>
      <c r="P25" s="26"/>
      <c r="Q25" s="22">
        <f>SUM(D25:P25)</f>
        <v>5367580.24</v>
      </c>
      <c r="R25" s="29">
        <f>C25+Q25</f>
        <v>6307580.2400000002</v>
      </c>
    </row>
    <row r="26" spans="1:18" ht="31.2">
      <c r="A26" s="24" t="s">
        <v>93</v>
      </c>
      <c r="B26" s="25" t="s">
        <v>94</v>
      </c>
      <c r="C26" s="26">
        <v>238.16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/>
      <c r="L26" s="26"/>
      <c r="M26" s="26"/>
      <c r="N26" s="26"/>
      <c r="O26" s="26"/>
      <c r="P26" s="26"/>
      <c r="Q26" s="22">
        <f>SUM(D26:P26)</f>
        <v>0</v>
      </c>
      <c r="R26" s="29">
        <f>C26+Q26</f>
        <v>238.16</v>
      </c>
    </row>
    <row r="27" spans="1:18" s="23" customFormat="1">
      <c r="A27" s="19" t="s">
        <v>95</v>
      </c>
      <c r="B27" s="20" t="s">
        <v>96</v>
      </c>
      <c r="C27" s="21">
        <f t="shared" ref="C27:I27" si="12">SUM(C28:C32)</f>
        <v>618982629</v>
      </c>
      <c r="D27" s="21">
        <f t="shared" si="12"/>
        <v>189451129.02000001</v>
      </c>
      <c r="E27" s="21">
        <f t="shared" si="12"/>
        <v>0</v>
      </c>
      <c r="F27" s="21">
        <f t="shared" si="12"/>
        <v>2062000</v>
      </c>
      <c r="G27" s="21">
        <f t="shared" si="12"/>
        <v>2363851</v>
      </c>
      <c r="H27" s="21">
        <f t="shared" si="12"/>
        <v>0</v>
      </c>
      <c r="I27" s="21">
        <f t="shared" si="12"/>
        <v>4000000</v>
      </c>
      <c r="J27" s="21">
        <f>SUM(J28:J32)</f>
        <v>7724476.8600000003</v>
      </c>
      <c r="K27" s="21">
        <f t="shared" ref="K27:R27" si="13">SUM(K28:K32)</f>
        <v>0</v>
      </c>
      <c r="L27" s="21">
        <f t="shared" si="13"/>
        <v>2000000</v>
      </c>
      <c r="M27" s="21">
        <f t="shared" si="13"/>
        <v>890560</v>
      </c>
      <c r="N27" s="21">
        <f t="shared" ref="N27:P27" si="14">SUM(N28:N32)</f>
        <v>19734574.5</v>
      </c>
      <c r="O27" s="21">
        <f t="shared" si="14"/>
        <v>-3637123.6500000004</v>
      </c>
      <c r="P27" s="21">
        <f t="shared" si="14"/>
        <v>0</v>
      </c>
      <c r="Q27" s="22">
        <f>SUM(D27:P27)</f>
        <v>224589467.73000002</v>
      </c>
      <c r="R27" s="21">
        <f t="shared" si="13"/>
        <v>843572096.73000002</v>
      </c>
    </row>
    <row r="28" spans="1:18">
      <c r="A28" s="24" t="s">
        <v>97</v>
      </c>
      <c r="B28" s="25" t="s">
        <v>98</v>
      </c>
      <c r="C28" s="26">
        <v>178707832</v>
      </c>
      <c r="D28" s="26">
        <v>0</v>
      </c>
      <c r="E28" s="26">
        <v>0</v>
      </c>
      <c r="F28" s="26">
        <v>1062000</v>
      </c>
      <c r="G28" s="26">
        <v>-16400</v>
      </c>
      <c r="H28" s="26">
        <v>0</v>
      </c>
      <c r="I28" s="26">
        <v>1000000</v>
      </c>
      <c r="J28" s="26">
        <v>4224048</v>
      </c>
      <c r="K28" s="26">
        <v>0</v>
      </c>
      <c r="L28" s="26">
        <v>0</v>
      </c>
      <c r="M28" s="26">
        <v>0</v>
      </c>
      <c r="N28" s="26">
        <v>-950</v>
      </c>
      <c r="O28" s="26">
        <v>-377706</v>
      </c>
      <c r="P28" s="31"/>
      <c r="Q28" s="22">
        <f>SUM(D28:P28)</f>
        <v>5890992</v>
      </c>
      <c r="R28" s="29">
        <f>C28+Q28</f>
        <v>184598824</v>
      </c>
    </row>
    <row r="29" spans="1:18">
      <c r="A29" s="24" t="s">
        <v>99</v>
      </c>
      <c r="B29" s="25" t="s">
        <v>100</v>
      </c>
      <c r="C29" s="26">
        <v>372248099</v>
      </c>
      <c r="D29" s="26">
        <v>189393438.28</v>
      </c>
      <c r="E29" s="26">
        <v>0</v>
      </c>
      <c r="F29" s="26">
        <v>1000000</v>
      </c>
      <c r="G29" s="26">
        <v>16400</v>
      </c>
      <c r="H29" s="26">
        <v>0</v>
      </c>
      <c r="I29" s="26">
        <v>2000000</v>
      </c>
      <c r="J29" s="26">
        <v>725568</v>
      </c>
      <c r="K29" s="26">
        <v>0</v>
      </c>
      <c r="L29" s="26">
        <v>2000000</v>
      </c>
      <c r="M29" s="26">
        <v>1136460</v>
      </c>
      <c r="N29" s="26">
        <v>18172445.289999999</v>
      </c>
      <c r="O29" s="26">
        <v>635323.5</v>
      </c>
      <c r="P29" s="26">
        <v>7254</v>
      </c>
      <c r="Q29" s="22">
        <f>SUM(D29:P29)</f>
        <v>215086889.06999999</v>
      </c>
      <c r="R29" s="29">
        <f>C29+Q29</f>
        <v>587334988.06999993</v>
      </c>
    </row>
    <row r="30" spans="1:18">
      <c r="A30" s="24" t="s">
        <v>101</v>
      </c>
      <c r="B30" s="25" t="s">
        <v>102</v>
      </c>
      <c r="C30" s="26">
        <v>40042440</v>
      </c>
      <c r="D30" s="26">
        <v>57690.74</v>
      </c>
      <c r="E30" s="26">
        <v>0</v>
      </c>
      <c r="F30" s="26">
        <v>0</v>
      </c>
      <c r="G30" s="26">
        <v>1865334</v>
      </c>
      <c r="H30" s="26">
        <v>0</v>
      </c>
      <c r="I30" s="26">
        <v>1000000</v>
      </c>
      <c r="J30" s="26">
        <v>1709068</v>
      </c>
      <c r="K30" s="26">
        <v>0</v>
      </c>
      <c r="L30" s="26"/>
      <c r="M30" s="26">
        <v>0</v>
      </c>
      <c r="N30" s="26">
        <v>952000</v>
      </c>
      <c r="O30" s="26">
        <v>-50000</v>
      </c>
      <c r="P30" s="26">
        <v>-2009</v>
      </c>
      <c r="Q30" s="22">
        <f>SUM(D30:P30)</f>
        <v>5532083.7400000002</v>
      </c>
      <c r="R30" s="29">
        <f>C30+Q30</f>
        <v>45574523.740000002</v>
      </c>
    </row>
    <row r="31" spans="1:18">
      <c r="A31" s="24" t="s">
        <v>103</v>
      </c>
      <c r="B31" s="25" t="s">
        <v>104</v>
      </c>
      <c r="C31" s="26">
        <v>5601058</v>
      </c>
      <c r="D31" s="26">
        <v>0</v>
      </c>
      <c r="E31" s="26">
        <v>0</v>
      </c>
      <c r="F31" s="26">
        <v>0</v>
      </c>
      <c r="G31" s="26">
        <v>498517</v>
      </c>
      <c r="H31" s="26">
        <v>0</v>
      </c>
      <c r="I31" s="26">
        <v>0</v>
      </c>
      <c r="J31" s="26">
        <v>0</v>
      </c>
      <c r="K31" s="26">
        <v>0</v>
      </c>
      <c r="L31" s="26"/>
      <c r="M31" s="26">
        <v>-245900</v>
      </c>
      <c r="N31" s="26">
        <v>-588920.79</v>
      </c>
      <c r="O31" s="26">
        <v>-3680437.39</v>
      </c>
      <c r="P31" s="26">
        <v>0</v>
      </c>
      <c r="Q31" s="22">
        <f>SUM(D31:P31)</f>
        <v>-4016741.18</v>
      </c>
      <c r="R31" s="29">
        <f>C31+Q31</f>
        <v>1584316.8199999998</v>
      </c>
    </row>
    <row r="32" spans="1:18">
      <c r="A32" s="24" t="s">
        <v>105</v>
      </c>
      <c r="B32" s="25" t="s">
        <v>106</v>
      </c>
      <c r="C32" s="26">
        <v>22383200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1065792.8600000001</v>
      </c>
      <c r="K32" s="31"/>
      <c r="L32" s="26">
        <v>0</v>
      </c>
      <c r="M32" s="26">
        <v>0</v>
      </c>
      <c r="N32" s="26">
        <v>1200000</v>
      </c>
      <c r="O32" s="26">
        <v>-164303.76</v>
      </c>
      <c r="P32" s="26">
        <v>-5245</v>
      </c>
      <c r="Q32" s="22">
        <f>SUM(D32:P32)</f>
        <v>2096244.1000000006</v>
      </c>
      <c r="R32" s="29">
        <f>C32+Q32</f>
        <v>24479444.100000001</v>
      </c>
    </row>
    <row r="33" spans="1:18" s="23" customFormat="1">
      <c r="A33" s="19" t="s">
        <v>107</v>
      </c>
      <c r="B33" s="20" t="s">
        <v>108</v>
      </c>
      <c r="C33" s="21">
        <f t="shared" ref="C33:R33" si="15">SUM(C34:C35)</f>
        <v>59211219.420000002</v>
      </c>
      <c r="D33" s="21">
        <f t="shared" si="15"/>
        <v>711442.87</v>
      </c>
      <c r="E33" s="21">
        <f t="shared" si="15"/>
        <v>0</v>
      </c>
      <c r="F33" s="21">
        <f t="shared" si="15"/>
        <v>1108015.46</v>
      </c>
      <c r="G33" s="21">
        <f t="shared" si="15"/>
        <v>1000000</v>
      </c>
      <c r="H33" s="21">
        <f t="shared" si="15"/>
        <v>0</v>
      </c>
      <c r="I33" s="21">
        <f t="shared" si="15"/>
        <v>2456550</v>
      </c>
      <c r="J33" s="21">
        <f t="shared" si="15"/>
        <v>1032209.1299999999</v>
      </c>
      <c r="K33" s="21">
        <f t="shared" si="15"/>
        <v>0</v>
      </c>
      <c r="L33" s="21">
        <f t="shared" si="15"/>
        <v>0</v>
      </c>
      <c r="M33" s="21">
        <f t="shared" si="15"/>
        <v>299655</v>
      </c>
      <c r="N33" s="21">
        <f t="shared" ref="N33:P33" si="16">SUM(N34:N35)</f>
        <v>52426.800000000047</v>
      </c>
      <c r="O33" s="21">
        <f t="shared" si="16"/>
        <v>-265249.68000000005</v>
      </c>
      <c r="P33" s="21">
        <f t="shared" si="16"/>
        <v>0</v>
      </c>
      <c r="Q33" s="22">
        <f>SUM(D33:P33)</f>
        <v>6395049.5800000001</v>
      </c>
      <c r="R33" s="21">
        <f t="shared" si="15"/>
        <v>65606269</v>
      </c>
    </row>
    <row r="34" spans="1:18" s="23" customFormat="1">
      <c r="A34" s="24" t="s">
        <v>109</v>
      </c>
      <c r="B34" s="25" t="s">
        <v>110</v>
      </c>
      <c r="C34" s="26">
        <v>25545565.579999998</v>
      </c>
      <c r="D34" s="26">
        <v>820706.87</v>
      </c>
      <c r="E34" s="26">
        <v>0</v>
      </c>
      <c r="F34" s="26">
        <v>1108015.46</v>
      </c>
      <c r="G34" s="26">
        <v>1000000</v>
      </c>
      <c r="H34" s="26">
        <v>0</v>
      </c>
      <c r="I34" s="26">
        <v>2900000</v>
      </c>
      <c r="J34" s="26">
        <v>1765027.38</v>
      </c>
      <c r="K34" s="26"/>
      <c r="L34" s="26"/>
      <c r="M34" s="26">
        <v>299655</v>
      </c>
      <c r="N34" s="26">
        <v>702426.8</v>
      </c>
      <c r="O34" s="26">
        <v>525485.74</v>
      </c>
      <c r="P34" s="26">
        <v>0</v>
      </c>
      <c r="Q34" s="22">
        <f>SUM(D34:P34)</f>
        <v>9121317.25</v>
      </c>
      <c r="R34" s="29">
        <f>C34+Q34</f>
        <v>34666882.829999998</v>
      </c>
    </row>
    <row r="35" spans="1:18">
      <c r="A35" s="24" t="s">
        <v>111</v>
      </c>
      <c r="B35" s="25" t="s">
        <v>112</v>
      </c>
      <c r="C35" s="26">
        <v>33665653.840000004</v>
      </c>
      <c r="D35" s="26">
        <v>-109264</v>
      </c>
      <c r="E35" s="26">
        <v>0</v>
      </c>
      <c r="F35" s="26">
        <v>0</v>
      </c>
      <c r="G35" s="26">
        <v>0</v>
      </c>
      <c r="H35" s="26">
        <v>0</v>
      </c>
      <c r="I35" s="26">
        <v>-443450</v>
      </c>
      <c r="J35" s="26">
        <v>-732818.25</v>
      </c>
      <c r="K35" s="26"/>
      <c r="L35" s="26"/>
      <c r="M35" s="26">
        <v>0</v>
      </c>
      <c r="N35" s="26">
        <v>-650000</v>
      </c>
      <c r="O35" s="26">
        <v>-790735.42</v>
      </c>
      <c r="P35" s="26"/>
      <c r="Q35" s="22">
        <f>SUM(D35:P35)</f>
        <v>-2726267.67</v>
      </c>
      <c r="R35" s="29">
        <f>C35+Q35</f>
        <v>30939386.170000002</v>
      </c>
    </row>
    <row r="36" spans="1:18" s="23" customFormat="1">
      <c r="A36" s="19" t="s">
        <v>113</v>
      </c>
      <c r="B36" s="20" t="s">
        <v>114</v>
      </c>
      <c r="C36" s="21">
        <f t="shared" ref="C36:I36" si="17">SUM(C37:C40)</f>
        <v>48318321.210000001</v>
      </c>
      <c r="D36" s="21">
        <f t="shared" si="17"/>
        <v>34578042.789999999</v>
      </c>
      <c r="E36" s="21">
        <f t="shared" si="17"/>
        <v>0</v>
      </c>
      <c r="F36" s="21">
        <f t="shared" si="17"/>
        <v>0</v>
      </c>
      <c r="G36" s="21">
        <f t="shared" si="17"/>
        <v>387920.12</v>
      </c>
      <c r="H36" s="21">
        <f t="shared" si="17"/>
        <v>300000</v>
      </c>
      <c r="I36" s="21">
        <f t="shared" si="17"/>
        <v>0</v>
      </c>
      <c r="J36" s="21">
        <f>SUM(J37:J40)</f>
        <v>-888346</v>
      </c>
      <c r="K36" s="21">
        <f t="shared" ref="K36:R36" si="18">SUM(K37:K40)</f>
        <v>0</v>
      </c>
      <c r="L36" s="21">
        <f t="shared" si="18"/>
        <v>190000</v>
      </c>
      <c r="M36" s="21">
        <f t="shared" si="18"/>
        <v>-890560</v>
      </c>
      <c r="N36" s="21">
        <f t="shared" ref="N36:P36" si="19">SUM(N37:N40)</f>
        <v>1028897.12</v>
      </c>
      <c r="O36" s="21">
        <f t="shared" si="19"/>
        <v>-10934128.26</v>
      </c>
      <c r="P36" s="21">
        <f t="shared" si="19"/>
        <v>0</v>
      </c>
      <c r="Q36" s="22">
        <f>SUM(D36:P36)</f>
        <v>23771825.769999996</v>
      </c>
      <c r="R36" s="21">
        <f t="shared" si="18"/>
        <v>72090146.980000004</v>
      </c>
    </row>
    <row r="37" spans="1:18">
      <c r="A37" s="24" t="s">
        <v>115</v>
      </c>
      <c r="B37" s="25" t="s">
        <v>116</v>
      </c>
      <c r="C37" s="26">
        <v>2700000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/>
      <c r="M37" s="31"/>
      <c r="N37" s="26">
        <v>898897.12</v>
      </c>
      <c r="O37" s="26">
        <v>-36804.19</v>
      </c>
      <c r="P37" s="31"/>
      <c r="Q37" s="22">
        <f>SUM(D37:P37)</f>
        <v>862092.92999999993</v>
      </c>
      <c r="R37" s="29">
        <f>C37+Q37</f>
        <v>3562092.9299999997</v>
      </c>
    </row>
    <row r="38" spans="1:18">
      <c r="A38" s="24" t="s">
        <v>117</v>
      </c>
      <c r="B38" s="25" t="s">
        <v>118</v>
      </c>
      <c r="C38" s="26">
        <v>11522979.01</v>
      </c>
      <c r="D38" s="26">
        <v>2605110.9900000002</v>
      </c>
      <c r="E38" s="26">
        <v>0</v>
      </c>
      <c r="F38" s="26">
        <v>0</v>
      </c>
      <c r="G38" s="26">
        <v>0</v>
      </c>
      <c r="H38" s="26">
        <v>300000</v>
      </c>
      <c r="I38" s="26">
        <v>0</v>
      </c>
      <c r="J38" s="26">
        <v>90000</v>
      </c>
      <c r="K38" s="31"/>
      <c r="L38" s="26">
        <v>0</v>
      </c>
      <c r="M38" s="26">
        <v>-890560</v>
      </c>
      <c r="N38" s="26">
        <v>130000</v>
      </c>
      <c r="O38" s="26">
        <v>-4297448.84</v>
      </c>
      <c r="P38" s="26">
        <v>0</v>
      </c>
      <c r="Q38" s="22">
        <f>SUM(D38:P38)</f>
        <v>-2062897.8499999996</v>
      </c>
      <c r="R38" s="29">
        <f>C38+Q38</f>
        <v>9460081.1600000001</v>
      </c>
    </row>
    <row r="39" spans="1:18">
      <c r="A39" s="24" t="s">
        <v>119</v>
      </c>
      <c r="B39" s="25" t="s">
        <v>120</v>
      </c>
      <c r="C39" s="26">
        <v>33166022.199999999</v>
      </c>
      <c r="D39" s="26">
        <v>31972931.800000001</v>
      </c>
      <c r="E39" s="26">
        <v>0</v>
      </c>
      <c r="F39" s="26">
        <v>0</v>
      </c>
      <c r="G39" s="26">
        <v>387920.12</v>
      </c>
      <c r="H39" s="26">
        <v>0</v>
      </c>
      <c r="I39" s="26">
        <v>0</v>
      </c>
      <c r="J39" s="26">
        <v>-978346</v>
      </c>
      <c r="K39" s="31"/>
      <c r="L39" s="26">
        <v>0</v>
      </c>
      <c r="M39" s="31"/>
      <c r="N39" s="26">
        <v>0</v>
      </c>
      <c r="O39" s="26">
        <v>-6556561.4900000002</v>
      </c>
      <c r="P39" s="26">
        <v>0</v>
      </c>
      <c r="Q39" s="22">
        <f>SUM(D39:P39)</f>
        <v>24825944.43</v>
      </c>
      <c r="R39" s="29">
        <f>C39+Q39</f>
        <v>57991966.629999995</v>
      </c>
    </row>
    <row r="40" spans="1:18" s="23" customFormat="1">
      <c r="A40" s="24" t="s">
        <v>121</v>
      </c>
      <c r="B40" s="25" t="s">
        <v>122</v>
      </c>
      <c r="C40" s="26">
        <v>929320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190000</v>
      </c>
      <c r="M40" s="26"/>
      <c r="N40" s="26"/>
      <c r="O40" s="26">
        <v>-43313.74</v>
      </c>
      <c r="P40" s="26"/>
      <c r="Q40" s="22">
        <f>SUM(D40:P40)</f>
        <v>146686.26</v>
      </c>
      <c r="R40" s="29">
        <f>C40+Q40</f>
        <v>1076006.26</v>
      </c>
    </row>
    <row r="41" spans="1:18" s="23" customFormat="1">
      <c r="A41" s="19" t="s">
        <v>123</v>
      </c>
      <c r="B41" s="20" t="s">
        <v>124</v>
      </c>
      <c r="C41" s="21">
        <f>C42+C43</f>
        <v>1539000</v>
      </c>
      <c r="D41" s="21">
        <f t="shared" ref="D41:R41" si="20">D42+D43</f>
        <v>0</v>
      </c>
      <c r="E41" s="21">
        <f t="shared" si="20"/>
        <v>0</v>
      </c>
      <c r="F41" s="21">
        <f>F42+F43+F44</f>
        <v>5175272.28</v>
      </c>
      <c r="G41" s="21">
        <f t="shared" ref="G41:M41" si="21">G42+G43+G44</f>
        <v>35392306.200000003</v>
      </c>
      <c r="H41" s="21">
        <f t="shared" si="21"/>
        <v>0</v>
      </c>
      <c r="I41" s="21">
        <f t="shared" si="21"/>
        <v>0</v>
      </c>
      <c r="J41" s="21">
        <f t="shared" si="21"/>
        <v>-3377485</v>
      </c>
      <c r="K41" s="21">
        <f t="shared" si="21"/>
        <v>0</v>
      </c>
      <c r="L41" s="21">
        <f t="shared" si="21"/>
        <v>369997</v>
      </c>
      <c r="M41" s="21">
        <f t="shared" si="21"/>
        <v>0</v>
      </c>
      <c r="N41" s="21">
        <f t="shared" ref="N41" si="22">N42+N43+N44</f>
        <v>-5175272.28</v>
      </c>
      <c r="O41" s="21">
        <f t="shared" ref="O41" si="23">O42+O43+O44</f>
        <v>-301063.84000000003</v>
      </c>
      <c r="P41" s="21">
        <f t="shared" ref="P41" si="24">P42+P43+P44</f>
        <v>0</v>
      </c>
      <c r="Q41" s="22">
        <f>SUM(D41:P41)</f>
        <v>32083754.360000003</v>
      </c>
      <c r="R41" s="21">
        <f t="shared" si="20"/>
        <v>33622754.359999999</v>
      </c>
    </row>
    <row r="42" spans="1:18" s="23" customFormat="1">
      <c r="A42" s="24" t="s">
        <v>138</v>
      </c>
      <c r="B42" s="25" t="s">
        <v>139</v>
      </c>
      <c r="C42" s="26">
        <v>100000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1"/>
      <c r="J42" s="21"/>
      <c r="K42" s="21"/>
      <c r="L42" s="21">
        <v>-55000</v>
      </c>
      <c r="M42" s="21"/>
      <c r="N42" s="21"/>
      <c r="O42" s="21"/>
      <c r="P42" s="21"/>
      <c r="Q42" s="22">
        <f>SUM(D42:P42)</f>
        <v>-55000</v>
      </c>
      <c r="R42" s="29">
        <f>C42+Q42</f>
        <v>45000</v>
      </c>
    </row>
    <row r="43" spans="1:18">
      <c r="A43" s="24" t="s">
        <v>125</v>
      </c>
      <c r="B43" s="25" t="s">
        <v>126</v>
      </c>
      <c r="C43" s="26">
        <v>1439000</v>
      </c>
      <c r="D43" s="26">
        <v>0</v>
      </c>
      <c r="E43" s="26">
        <v>0</v>
      </c>
      <c r="F43" s="26">
        <v>0</v>
      </c>
      <c r="G43" s="26">
        <v>35392306.200000003</v>
      </c>
      <c r="H43" s="26">
        <v>0</v>
      </c>
      <c r="I43" s="26">
        <v>0</v>
      </c>
      <c r="J43" s="26">
        <v>-3377485</v>
      </c>
      <c r="K43" s="26">
        <v>0</v>
      </c>
      <c r="L43" s="26">
        <v>424997</v>
      </c>
      <c r="M43" s="26">
        <v>0</v>
      </c>
      <c r="N43" s="31"/>
      <c r="O43" s="26">
        <v>-301063.84000000003</v>
      </c>
      <c r="P43" s="31"/>
      <c r="Q43" s="22">
        <f>SUM(D43:P43)</f>
        <v>32138754.360000003</v>
      </c>
      <c r="R43" s="29">
        <f>C43+Q43</f>
        <v>33577754.359999999</v>
      </c>
    </row>
    <row r="44" spans="1:18" ht="16.8" customHeight="1">
      <c r="A44" s="24" t="s">
        <v>152</v>
      </c>
      <c r="B44" s="25" t="s">
        <v>153</v>
      </c>
      <c r="C44" s="26"/>
      <c r="D44" s="26"/>
      <c r="E44" s="26"/>
      <c r="F44" s="26">
        <v>5175272.28</v>
      </c>
      <c r="G44" s="26"/>
      <c r="H44" s="26"/>
      <c r="I44" s="26"/>
      <c r="J44" s="26"/>
      <c r="K44" s="26"/>
      <c r="L44" s="26"/>
      <c r="M44" s="26"/>
      <c r="N44" s="26">
        <v>-5175272.28</v>
      </c>
      <c r="O44" s="31"/>
      <c r="P44" s="31"/>
      <c r="Q44" s="22">
        <f>SUM(D44:P44)</f>
        <v>0</v>
      </c>
      <c r="R44" s="29">
        <f>C44+Q44</f>
        <v>0</v>
      </c>
    </row>
    <row r="45" spans="1:18" s="23" customFormat="1">
      <c r="A45" s="19" t="s">
        <v>127</v>
      </c>
      <c r="B45" s="20" t="s">
        <v>128</v>
      </c>
      <c r="C45" s="21">
        <f t="shared" ref="C45:R45" si="25">SUM(C46:C46)</f>
        <v>2330300</v>
      </c>
      <c r="D45" s="21">
        <f t="shared" si="25"/>
        <v>0</v>
      </c>
      <c r="E45" s="21">
        <f t="shared" si="25"/>
        <v>0</v>
      </c>
      <c r="F45" s="21">
        <f t="shared" si="25"/>
        <v>0</v>
      </c>
      <c r="G45" s="21">
        <f t="shared" si="25"/>
        <v>0</v>
      </c>
      <c r="H45" s="21">
        <f t="shared" si="25"/>
        <v>0</v>
      </c>
      <c r="I45" s="21">
        <f t="shared" si="25"/>
        <v>0</v>
      </c>
      <c r="J45" s="21">
        <f t="shared" si="25"/>
        <v>0</v>
      </c>
      <c r="K45" s="21">
        <f t="shared" si="25"/>
        <v>0</v>
      </c>
      <c r="L45" s="21">
        <f t="shared" si="25"/>
        <v>0</v>
      </c>
      <c r="M45" s="21">
        <f t="shared" si="25"/>
        <v>0</v>
      </c>
      <c r="N45" s="21">
        <f t="shared" si="25"/>
        <v>0</v>
      </c>
      <c r="O45" s="21">
        <f t="shared" si="25"/>
        <v>250000</v>
      </c>
      <c r="P45" s="21">
        <f t="shared" si="25"/>
        <v>0</v>
      </c>
      <c r="Q45" s="22">
        <f>SUM(D45:P45)</f>
        <v>250000</v>
      </c>
      <c r="R45" s="21">
        <f t="shared" si="25"/>
        <v>2580300</v>
      </c>
    </row>
    <row r="46" spans="1:18">
      <c r="A46" s="24" t="s">
        <v>129</v>
      </c>
      <c r="B46" s="25" t="s">
        <v>130</v>
      </c>
      <c r="C46" s="26">
        <v>2330300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/>
      <c r="M46" s="26"/>
      <c r="N46" s="26"/>
      <c r="O46" s="26">
        <v>250000</v>
      </c>
      <c r="P46" s="26"/>
      <c r="Q46" s="22">
        <f>SUM(D46:P46)</f>
        <v>250000</v>
      </c>
      <c r="R46" s="29">
        <f>C46+Q46</f>
        <v>2580300</v>
      </c>
    </row>
    <row r="47" spans="1:18" s="23" customFormat="1" ht="46.8">
      <c r="A47" s="19" t="s">
        <v>131</v>
      </c>
      <c r="B47" s="20" t="s">
        <v>132</v>
      </c>
      <c r="C47" s="21">
        <f t="shared" ref="C47:M47" si="26">SUM(C48:C48)</f>
        <v>30142392</v>
      </c>
      <c r="D47" s="21">
        <f t="shared" si="26"/>
        <v>0</v>
      </c>
      <c r="E47" s="21">
        <f t="shared" si="26"/>
        <v>0</v>
      </c>
      <c r="F47" s="21">
        <f t="shared" si="26"/>
        <v>0</v>
      </c>
      <c r="G47" s="21">
        <f t="shared" si="26"/>
        <v>-850</v>
      </c>
      <c r="H47" s="21">
        <f t="shared" si="26"/>
        <v>0</v>
      </c>
      <c r="I47" s="21">
        <f t="shared" si="26"/>
        <v>0</v>
      </c>
      <c r="J47" s="21">
        <f t="shared" si="26"/>
        <v>0</v>
      </c>
      <c r="K47" s="21">
        <f t="shared" si="26"/>
        <v>0</v>
      </c>
      <c r="L47" s="21">
        <f t="shared" si="26"/>
        <v>0</v>
      </c>
      <c r="M47" s="21">
        <f t="shared" si="26"/>
        <v>0</v>
      </c>
      <c r="N47" s="21">
        <f t="shared" ref="N47:P47" si="27">SUM(N48:N48)</f>
        <v>0</v>
      </c>
      <c r="O47" s="21">
        <f t="shared" si="27"/>
        <v>0</v>
      </c>
      <c r="P47" s="21">
        <f t="shared" si="27"/>
        <v>0</v>
      </c>
      <c r="Q47" s="22">
        <f>SUM(D47:P47)</f>
        <v>-850</v>
      </c>
      <c r="R47" s="21">
        <f>SUM(R48:R48)</f>
        <v>30141542</v>
      </c>
    </row>
    <row r="48" spans="1:18" ht="46.8">
      <c r="A48" s="24" t="s">
        <v>133</v>
      </c>
      <c r="B48" s="25" t="s">
        <v>134</v>
      </c>
      <c r="C48" s="26">
        <v>30142392</v>
      </c>
      <c r="D48" s="26">
        <v>0</v>
      </c>
      <c r="E48" s="26">
        <v>0</v>
      </c>
      <c r="F48" s="26">
        <v>0</v>
      </c>
      <c r="G48" s="26">
        <v>-850</v>
      </c>
      <c r="H48" s="26">
        <v>0</v>
      </c>
      <c r="I48" s="26">
        <v>0</v>
      </c>
      <c r="J48" s="26">
        <v>0</v>
      </c>
      <c r="K48" s="26"/>
      <c r="L48" s="26"/>
      <c r="M48" s="26"/>
      <c r="N48" s="26"/>
      <c r="O48" s="26"/>
      <c r="P48" s="26"/>
      <c r="Q48" s="22">
        <f>SUM(D48:P48)</f>
        <v>-850</v>
      </c>
      <c r="R48" s="29">
        <f>C48+Q48</f>
        <v>30141542</v>
      </c>
    </row>
    <row r="49" spans="1:18" s="23" customFormat="1">
      <c r="A49" s="33"/>
      <c r="B49" s="34" t="s">
        <v>135</v>
      </c>
      <c r="C49" s="22">
        <f>C47+C45+C41+C36+C33+C27+C22+C17+C15+C13+C4</f>
        <v>944556722.71000004</v>
      </c>
      <c r="D49" s="22">
        <f t="shared" ref="D49:M49" si="28">D47+D45+D41+D36+D33+D27+D22+D17+D15+D13+D4</f>
        <v>233676697.65000001</v>
      </c>
      <c r="E49" s="22">
        <f t="shared" si="28"/>
        <v>300000</v>
      </c>
      <c r="F49" s="22">
        <f t="shared" si="28"/>
        <v>7486323.7400000002</v>
      </c>
      <c r="G49" s="22">
        <f t="shared" si="28"/>
        <v>77160467.25999999</v>
      </c>
      <c r="H49" s="22">
        <f t="shared" si="28"/>
        <v>10600000</v>
      </c>
      <c r="I49" s="22">
        <f t="shared" si="28"/>
        <v>11056550</v>
      </c>
      <c r="J49" s="22">
        <f t="shared" si="28"/>
        <v>9928911.9900000002</v>
      </c>
      <c r="K49" s="22">
        <f t="shared" si="28"/>
        <v>2212280.0499999998</v>
      </c>
      <c r="L49" s="22">
        <f t="shared" si="28"/>
        <v>3147949.9</v>
      </c>
      <c r="M49" s="22">
        <f t="shared" si="28"/>
        <v>4070706.53</v>
      </c>
      <c r="N49" s="22">
        <f t="shared" ref="N49:P49" si="29">N47+N45+N41+N36+N33+N27+N22+N17+N15+N13+N4</f>
        <v>29918656.560000002</v>
      </c>
      <c r="O49" s="22">
        <f t="shared" si="29"/>
        <v>-18610405.27</v>
      </c>
      <c r="P49" s="22">
        <f t="shared" si="29"/>
        <v>0</v>
      </c>
      <c r="Q49" s="22">
        <f>SUM(D49:P49)</f>
        <v>370948138.40999997</v>
      </c>
      <c r="R49" s="22">
        <f>R4+R13+R15+R17+R22+R27+R33+R36+R41+R45+R47</f>
        <v>1315504861.1199999</v>
      </c>
    </row>
    <row r="51" spans="1:18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5"/>
    </row>
    <row r="52" spans="1: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8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8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</sheetData>
  <mergeCells count="5">
    <mergeCell ref="A1:Q1"/>
    <mergeCell ref="A51:Q51"/>
    <mergeCell ref="A52:Q52"/>
    <mergeCell ref="A53:Q53"/>
    <mergeCell ref="A54:Q54"/>
  </mergeCells>
  <pageMargins left="0" right="0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2021-03-24T01:41:50Z</dcterms:modified>
</cp:coreProperties>
</file>