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10" windowHeight="12795" activeTab="0"/>
  </bookViews>
  <sheets>
    <sheet name="доходы" sheetId="1" r:id="rId1"/>
    <sheet name="расходы" sheetId="2" r:id="rId2"/>
  </sheets>
  <definedNames>
    <definedName name="_xlnm.Print_Titles" localSheetId="0">'доходы'!$5:$5</definedName>
    <definedName name="_xlnm.Print_Area" localSheetId="1">'расходы'!$A$1:$G$81</definedName>
  </definedNames>
  <calcPr fullCalcOnLoad="1"/>
</workbook>
</file>

<file path=xl/sharedStrings.xml><?xml version="1.0" encoding="utf-8"?>
<sst xmlns="http://schemas.openxmlformats.org/spreadsheetml/2006/main" count="758" uniqueCount="703">
  <si>
    <t>Платежи в целях возмещения причиненного ущерба (убытков)</t>
  </si>
  <si>
    <t>ДОХОДЫ ОТ ОКАЗАНИЯ ПЛАТНЫХ УСЛУГ И КОМПЕНСАЦИИ ЗАТРАТ ГОСУДАРСТВА</t>
  </si>
  <si>
    <t>00011400000000000000</t>
  </si>
  <si>
    <t>Государственная пошлина по делам, рассматриваемым конституционными (уставными) судами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</si>
  <si>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</si>
  <si>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</si>
  <si>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</si>
  <si>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00011700000000000000</t>
  </si>
  <si>
    <t>Невыясненные поступления</t>
  </si>
  <si>
    <t>00011100000000000000</t>
  </si>
  <si>
    <t>ГОСУДАРСТВЕННАЯ ПОШЛИНА</t>
  </si>
  <si>
    <t>00010500000000000000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</si>
  <si>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</si>
  <si>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</si>
  <si>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</si>
  <si>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оказания платных услуг (работ)</t>
  </si>
  <si>
    <t>Плата за размещение отходов производства и потребления</t>
  </si>
  <si>
    <t>Транспортный налог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</si>
  <si>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</si>
  <si>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</si>
  <si>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>Доходы от размещения временно свободных средств бюджетов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</si>
  <si>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</si>
  <si>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- Всего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</si>
  <si>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</si>
  <si>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00010800000000000000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</si>
  <si>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</si>
  <si>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Плата за негативное воздействие на окружающую среду</t>
  </si>
  <si>
    <t>Плата за предоставление информации из реестра дисквалифицированных лиц</t>
  </si>
  <si>
    <t>Плата за размещение твердых коммунальных отходов</t>
  </si>
  <si>
    <t>Налог, взимаемый с налогоплательщиков, выбравших в качестве объекта налогообложения доходы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</si>
  <si>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</si>
  <si>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</si>
  <si>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</si>
  <si>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на пиво, производимое на территории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</si>
  <si>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</si>
  <si>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имущество организаций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</si>
  <si>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</si>
  <si>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</si>
  <si>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Акцизы на сидр, пуаре, медовуху, производимые на территории Российской Федерации</t>
  </si>
  <si>
    <t>00011200000000000000</t>
  </si>
  <si>
    <t>ДОХОДЫ ОТ ПРОДАЖИ МАТЕРИАЛЬНЫХ И НЕМАТЕРИАЛЬНЫХ АКТИВОВ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</si>
  <si>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</si>
  <si>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компенсации затрат государства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</si>
  <si>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</si>
  <si>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Налог на имущество организаций по имуществу, не входящему в Единую систему газоснабжения</t>
  </si>
  <si>
    <t>Доходы от размещения средств бюджетов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</si>
  <si>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</si>
  <si>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</si>
  <si>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</si>
  <si>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неналоговые доходы бюджетов субъектов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</si>
  <si>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</si>
  <si>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</si>
  <si>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</si>
  <si>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00010600000000000000</t>
  </si>
  <si>
    <t>00010000000000000000</t>
  </si>
  <si>
    <t>Прочие неналоговые доходы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</si>
  <si>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</si>
  <si>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компенсации затрат государства</t>
  </si>
  <si>
    <t>Плата за сбросы загрязняющих веществ в водные объекты</t>
  </si>
  <si>
    <t>НАЛОГИ НА ИМУЩЕСТВО</t>
  </si>
  <si>
    <t>00010300000000000000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</si>
  <si>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</si>
  <si>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</si>
  <si>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</si>
  <si>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(по нормативам,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организаций)</t>
  </si>
  <si>
    <t>Проценты, полученные от предоставления бюджетных кредитов внутри страны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</si>
  <si>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</si>
  <si>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</si>
  <si>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</si>
  <si>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Плата за предоставление сведений из Единого государственного реестра недвижимости</t>
  </si>
  <si>
    <t>8-Утвержд. - бюджет субъекта РФ</t>
  </si>
  <si>
    <t>Административные штрафы, установленные Кодексом Российской Федерации об административных правонарушениях</t>
  </si>
  <si>
    <t>Налог на доходы физических лиц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</si>
  <si>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</si>
  <si>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</si>
  <si>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</si>
  <si>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</si>
  <si>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Единый сельскохозяйственный налог</t>
  </si>
  <si>
    <t>00011300000000000000</t>
  </si>
  <si>
    <t>Плата за размещение отходов производства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</si>
  <si>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</si>
  <si>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</si>
  <si>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00020210000000000150</t>
  </si>
  <si>
    <t>Транспортный налог с организаций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</si>
  <si>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</si>
  <si>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</si>
  <si>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</si>
  <si>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</si>
  <si>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Налог на игорный бизнес</t>
  </si>
  <si>
    <t>Невыясненные поступления, зачисляемые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</si>
  <si>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</si>
  <si>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00010100000000000000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</si>
  <si>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</si>
  <si>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НАЛОГИ НА ТОВАРЫ (РАБОТЫ, УСЛУГИ), РЕАЛИЗУЕМЫЕ НА ТЕРРИТОРИИ РОССИЙСКОЙ ФЕДЕРАЦИИ</t>
  </si>
  <si>
    <t>ПРОЧИЕ НЕНАЛОГОВЫЕ ДОХОДЫ</t>
  </si>
  <si>
    <t>НАЛОГИ НА ПРИБЫЛЬ, ДОХОДЫ</t>
  </si>
  <si>
    <t>00020000000000000000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</si>
  <si>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</si>
  <si>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</si>
  <si>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</si>
  <si>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</si>
  <si>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</si>
  <si>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00010102000010000110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</si>
  <si>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</si>
  <si>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Плата за предоставление сведений, документов, содержащихся в государственных реестрах (регистрах)</t>
  </si>
  <si>
    <t>НАЛОГИ НА СОВОКУПНЫЙ ДОХОД</t>
  </si>
  <si>
    <t>Транспортный налог с физических лиц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</si>
  <si>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</si>
  <si>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организаций по имуществу, входящему в Единую систему газоснабжения</t>
  </si>
  <si>
    <t>Доходы от оказания платных услуг (работ)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</si>
  <si>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</si>
  <si>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штрафы, установленные законами субъектов Российской Федерации об административных правонарушениях</t>
  </si>
  <si>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</si>
  <si>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</si>
  <si>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соответст-вующему периоду прошлого года, 
%</t>
  </si>
  <si>
    <t>ДОХОДЫ БЮДЖЕТА - ВСЕГО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</si>
  <si>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</si>
  <si>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</si>
  <si>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</si>
  <si>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</si>
  <si>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</si>
  <si>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</si>
  <si>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</si>
  <si>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</si>
  <si>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</si>
  <si>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10302100010000110</t>
  </si>
  <si>
    <t>10302120010000110</t>
  </si>
  <si>
    <t>10302140010000110</t>
  </si>
  <si>
    <t>10302142010000110</t>
  </si>
  <si>
    <t>10302143010000110</t>
  </si>
  <si>
    <t>10500000000000000</t>
  </si>
  <si>
    <t>10501000000000110</t>
  </si>
  <si>
    <t>10501010010000110</t>
  </si>
  <si>
    <t>10501011010000110</t>
  </si>
  <si>
    <t>10501012010000110</t>
  </si>
  <si>
    <t>10501020010000110</t>
  </si>
  <si>
    <t>10501021010000110</t>
  </si>
  <si>
    <t>10501050010000110</t>
  </si>
  <si>
    <t>10600000000000000</t>
  </si>
  <si>
    <t>10602000020000110</t>
  </si>
  <si>
    <t>10602010020000110</t>
  </si>
  <si>
    <t>10602020020000110</t>
  </si>
  <si>
    <t>10604000020000110</t>
  </si>
  <si>
    <t>10604011020000110</t>
  </si>
  <si>
    <t>10604012020000110</t>
  </si>
  <si>
    <t>10605000020000110</t>
  </si>
  <si>
    <t>10800000000000000</t>
  </si>
  <si>
    <t>10802000010000110</t>
  </si>
  <si>
    <t>10802020010000110</t>
  </si>
  <si>
    <t>11100000000000000</t>
  </si>
  <si>
    <t>11101000000000120</t>
  </si>
  <si>
    <t>11101020020000120</t>
  </si>
  <si>
    <t>11102000000000120</t>
  </si>
  <si>
    <t>11102020020000120</t>
  </si>
  <si>
    <t>11103000000000120</t>
  </si>
  <si>
    <t>11103020020000120</t>
  </si>
  <si>
    <t>11105000000000120</t>
  </si>
  <si>
    <t>11105020000000120</t>
  </si>
  <si>
    <t>11105022020000120</t>
  </si>
  <si>
    <t>11105030000000120</t>
  </si>
  <si>
    <t>11105300000000120</t>
  </si>
  <si>
    <t>11105320000000120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</si>
  <si>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</si>
  <si>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</si>
  <si>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</si>
  <si>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</si>
  <si>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</si>
  <si>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</si>
  <si>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</si>
  <si>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</si>
  <si>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</si>
  <si>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11301020010000130</t>
  </si>
  <si>
    <t>11301031010000130</t>
  </si>
  <si>
    <t>11301190010000130</t>
  </si>
  <si>
    <t>11301400010000130</t>
  </si>
  <si>
    <t>11301410010000130</t>
  </si>
  <si>
    <t>11400000000000000</t>
  </si>
  <si>
    <t>11402020020000410</t>
  </si>
  <si>
    <t>11402022020000410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</si>
  <si>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</si>
  <si>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11600000000000000</t>
  </si>
  <si>
    <t>11602000000000140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</si>
  <si>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</si>
  <si>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11602030020000140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</si>
  <si>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</si>
  <si>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11603000000000140</t>
  </si>
  <si>
    <t>Денежные взыскания (штрафы) за нарушение законодательства о налогах и сборах</t>
  </si>
  <si>
    <t>11603020020000140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</si>
  <si>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</si>
  <si>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11618000000000140</t>
  </si>
  <si>
    <t>Денежные взыскания (штрафы) за нарушение бюджетного законодательства Российской Федерации</t>
  </si>
  <si>
    <t>11618020020000140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</si>
  <si>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</si>
  <si>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</si>
  <si>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</si>
  <si>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11621020020000140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</si>
  <si>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</si>
  <si>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11623000000000140</t>
  </si>
  <si>
    <t>Доходы от возмещения ущерба при возникновении страховых случаев</t>
  </si>
  <si>
    <t>11623020020000140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</si>
  <si>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</si>
  <si>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11623021020000140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</si>
  <si>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</si>
  <si>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</si>
  <si>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</si>
  <si>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11625080000000140</t>
  </si>
  <si>
    <t>Денежные взыскания (штрафы) за нарушение водного законодательства</t>
  </si>
  <si>
    <t>11625086020000140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</si>
  <si>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</si>
  <si>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11626000010000140</t>
  </si>
  <si>
    <t>Денежные взыскания (штрафы) за нарушение законодательства о рекламе</t>
  </si>
  <si>
    <t>11627000010000140</t>
  </si>
  <si>
    <t>Денежные взыскания (штрафы) за нарушение законодательства Российской Федерации о пожарной безопасности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</si>
  <si>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</si>
  <si>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</si>
  <si>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</si>
  <si>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</si>
  <si>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11630012010000140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</si>
  <si>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</si>
  <si>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11630020010000140</t>
  </si>
  <si>
    <t>Денежные взыскания (штрафы) за нарушение законодательства Российской Федерации о безопасности дорожного движения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</si>
  <si>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</si>
  <si>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</si>
  <si>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11633020020000140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</si>
  <si>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</si>
  <si>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11637000000000140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</si>
  <si>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</si>
  <si>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11637020020000140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</si>
  <si>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</si>
  <si>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11690000000000140</t>
  </si>
  <si>
    <t>Прочие поступления от денежных взысканий (штрафов) и иных сумм в возмещение ущерба</t>
  </si>
  <si>
    <t>11690020020000140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</si>
  <si>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</si>
  <si>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11700000000000000</t>
  </si>
  <si>
    <t>11701000000000180</t>
  </si>
  <si>
    <t>11701020020000180</t>
  </si>
  <si>
    <t>11705000000000180</t>
  </si>
  <si>
    <t>11705020020000180</t>
  </si>
  <si>
    <t>20000000000000000</t>
  </si>
  <si>
    <t>20200000000000000</t>
  </si>
  <si>
    <t>20210000000000150</t>
  </si>
  <si>
    <t>20215001020000150</t>
  </si>
  <si>
    <t>20215009020000150</t>
  </si>
  <si>
    <t>20215010020000150</t>
  </si>
  <si>
    <t>20225462020000150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</si>
  <si>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</si>
  <si>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Плата за выбросы загрязняющих веществ в атмосферный воздух стационарными объектами 7</t>
  </si>
  <si>
    <t>Код</t>
  </si>
  <si>
    <t>Наименование разделов, подразделов</t>
  </si>
  <si>
    <t>Темп роста к соответствующему периоду прошлого года, %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</si>
  <si>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</si>
  <si>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</si>
  <si>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</si>
  <si>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</si>
  <si>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</si>
  <si>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</si>
  <si>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</si>
  <si>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</si>
  <si>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</si>
  <si>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</si>
  <si>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</si>
  <si>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</si>
  <si>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</si>
  <si>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</si>
  <si>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</si>
  <si>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</si>
  <si>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</si>
  <si>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-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</si>
  <si>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</si>
  <si>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</si>
  <si>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</si>
  <si>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</si>
  <si>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</si>
  <si>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</si>
  <si>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</si>
  <si>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</si>
  <si>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</si>
  <si>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</si>
  <si>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</si>
  <si>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</si>
  <si>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</si>
  <si>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</si>
  <si>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</si>
  <si>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</si>
  <si>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</si>
  <si>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</si>
  <si>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</si>
  <si>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</si>
  <si>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</si>
  <si>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</si>
  <si>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</si>
  <si>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</si>
  <si>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</si>
  <si>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</si>
  <si>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</si>
  <si>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</si>
  <si>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</si>
  <si>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</si>
  <si>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</si>
  <si>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</si>
  <si>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</si>
  <si>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</si>
  <si>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</si>
  <si>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</si>
  <si>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</si>
  <si>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</si>
  <si>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</si>
  <si>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</si>
  <si>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</si>
  <si>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</si>
  <si>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</si>
  <si>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</si>
  <si>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</si>
  <si>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</si>
  <si>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</si>
  <si>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</si>
  <si>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</si>
  <si>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</si>
  <si>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</si>
  <si>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</si>
  <si>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</si>
  <si>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</si>
  <si>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</si>
  <si>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</si>
  <si>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</si>
  <si>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</si>
  <si>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</si>
  <si>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</si>
  <si>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</si>
  <si>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</si>
  <si>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</si>
  <si>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</si>
  <si>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</si>
  <si>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</si>
  <si>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</si>
  <si>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</si>
  <si>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</si>
  <si>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</si>
  <si>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</si>
  <si>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</si>
  <si>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</si>
  <si>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</si>
  <si>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</si>
  <si>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</si>
  <si>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</si>
  <si>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</si>
  <si>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</si>
  <si>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</si>
  <si>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</si>
  <si>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</si>
  <si>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</si>
  <si>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</si>
  <si>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</si>
  <si>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ее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</si>
  <si>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</si>
  <si>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</si>
  <si>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</si>
  <si>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</si>
  <si>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</si>
  <si>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</si>
  <si>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</si>
  <si>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</si>
  <si>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</si>
  <si>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</si>
  <si>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</si>
  <si>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</si>
  <si>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</si>
  <si>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</si>
  <si>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</si>
  <si>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</si>
  <si>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</si>
  <si>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</si>
  <si>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</si>
  <si>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</si>
  <si>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</si>
  <si>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</si>
  <si>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</si>
  <si>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</si>
  <si>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</si>
  <si>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</si>
  <si>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</si>
  <si>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</si>
  <si>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</si>
  <si>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</si>
  <si>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</si>
  <si>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</si>
  <si>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</si>
  <si>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</si>
  <si>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</si>
  <si>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</si>
  <si>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</si>
  <si>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</si>
  <si>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</si>
  <si>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</si>
  <si>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</si>
  <si>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</si>
  <si>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</si>
  <si>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</si>
  <si>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000 1 01 02010 01 0000 110</t>
  </si>
  <si>
    <t>000 1 01 02020 01 0000 110</t>
  </si>
  <si>
    <t>000 1 01 02030 01 0000 110</t>
  </si>
  <si>
    <t>000 1 01 02040 01 0000 110</t>
  </si>
  <si>
    <t>000 1 03 02000 01 0000 110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</si>
  <si>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</si>
  <si>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</si>
  <si>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</si>
  <si>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</si>
  <si>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</si>
  <si>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</si>
  <si>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</si>
  <si>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</si>
  <si>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000 1 06 01000 00 0000 110</t>
  </si>
  <si>
    <t>000 1 06 01030 05 0000 110</t>
  </si>
  <si>
    <t>000 1 06 06000 00 0000 110</t>
  </si>
  <si>
    <t>000 1 06 06030 00 0000 110</t>
  </si>
  <si>
    <t>000 1 06 06033 05 0000 110</t>
  </si>
  <si>
    <t>000 1 06 06040 00 0000 110</t>
  </si>
  <si>
    <t>000 1 06 06043 05 0000 110</t>
  </si>
  <si>
    <t>000 1 08 03000 01 0000 110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</si>
  <si>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</si>
  <si>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</si>
  <si>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Земельный налог с физических лиц, обладающих земельным участком, расположенным в границах межселенных территорий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</si>
  <si>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</si>
  <si>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</si>
  <si>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</si>
  <si>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</si>
  <si>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</si>
  <si>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</si>
  <si>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000 1 11 05000 00 0000 120</t>
  </si>
  <si>
    <t>000 1 11 05010 00 0000 120</t>
  </si>
  <si>
    <t>000 1 11 05013 05 0000 120</t>
  </si>
  <si>
    <t>000 1 11 05030 00 0000 120</t>
  </si>
  <si>
    <t>000 1 11 05035 05 0000 120</t>
  </si>
  <si>
    <t>000 1 11 05070 00 0000 120</t>
  </si>
  <si>
    <t>000 1 11 05075 05 0000 120</t>
  </si>
  <si>
    <t>000 1 11 05300 00 0000 120</t>
  </si>
  <si>
    <t>000 1 11 05326 00 0000 120</t>
  </si>
  <si>
    <t>000 1 11 05326 05 0000 120</t>
  </si>
  <si>
    <t>000 1 11 09000 00 0000 120</t>
  </si>
  <si>
    <t>000 1 11 09040 00 0000 120</t>
  </si>
  <si>
    <t>000 1 11 09045 05 0000 120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</si>
  <si>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</si>
  <si>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</si>
  <si>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</si>
  <si>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</si>
  <si>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</si>
  <si>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000 1 12 01042 01 0000 120</t>
  </si>
  <si>
    <t>000 1 13 01000 00 0000 130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</si>
  <si>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</si>
  <si>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</si>
  <si>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</si>
  <si>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</si>
  <si>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</si>
  <si>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000 1 14 06000 00 0000 430</t>
  </si>
  <si>
    <t>000 1 14 06010 00 0000 430</t>
  </si>
  <si>
    <t>000 1 14 06013 05 0000 430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</si>
  <si>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</si>
  <si>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</si>
  <si>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</si>
  <si>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</si>
  <si>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</si>
  <si>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</si>
  <si>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</si>
  <si>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</si>
  <si>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000 1 16 01074 01 0000 140</t>
  </si>
  <si>
    <t>000 1 16 01080 01 0000 140</t>
  </si>
  <si>
    <t>000 1 16 01083 01 0000 140</t>
  </si>
  <si>
    <t>000 1 16 01090 01 0000 140</t>
  </si>
  <si>
    <t>000 1 16 01093 01 0000 140</t>
  </si>
  <si>
    <t>000 1 16 01110 01 0000 140</t>
  </si>
  <si>
    <t>000 1 16 01113 01 0000 140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</si>
  <si>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</si>
  <si>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</si>
  <si>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</si>
  <si>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</si>
  <si>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</si>
  <si>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</si>
  <si>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</si>
  <si>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</si>
  <si>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</si>
  <si>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000 1 16 02020 02 0000 140</t>
  </si>
  <si>
    <t>000 1 16 07000 00 0000 140</t>
  </si>
  <si>
    <t>000 1 16 07010 00 0000 140</t>
  </si>
  <si>
    <t>000 1 16 07010 05 0000 140</t>
  </si>
  <si>
    <t>000 1 16 10000 00 0000 140</t>
  </si>
  <si>
    <t>000 1 16 10030 05 0000 140</t>
  </si>
  <si>
    <t>000 1 16 10032 05 0000 140</t>
  </si>
  <si>
    <t>000 1 16 10120 00 0000 140</t>
  </si>
  <si>
    <t>000 1 16 10123 01 0000 140</t>
  </si>
  <si>
    <t>000 1 16 10129 01 0000 140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</si>
  <si>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</si>
  <si>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</si>
  <si>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</si>
  <si>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</si>
  <si>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</si>
  <si>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</si>
  <si>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</si>
  <si>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</si>
  <si>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</si>
  <si>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</si>
  <si>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</si>
  <si>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</si>
  <si>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</si>
  <si>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</si>
  <si>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</si>
  <si>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</si>
  <si>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</si>
  <si>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</si>
  <si>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</si>
  <si>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</si>
  <si>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</si>
  <si>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</si>
  <si>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</si>
  <si>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</si>
  <si>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</si>
  <si>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</si>
  <si>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000 1 17 01000 00 0000 180</t>
  </si>
  <si>
    <t>000 1 17 01050 05 0000 180</t>
  </si>
  <si>
    <t>000 1 17 05000 00 0000 180</t>
  </si>
  <si>
    <t>000 1 17 05050 05 0000 180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</si>
  <si>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</si>
  <si>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</si>
  <si>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</si>
  <si>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</si>
  <si>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</si>
  <si>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</si>
  <si>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</si>
  <si>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</si>
  <si>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</si>
  <si>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</si>
  <si>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000 2 02 10000 00 0000 150</t>
  </si>
  <si>
    <t>000 2 02 15002 00 0000 150</t>
  </si>
  <si>
    <t>000 2 02 15002 05 0000 150</t>
  </si>
  <si>
    <t>000 2 02 20000 00 0000 150</t>
  </si>
  <si>
    <t>000 2 02 25497 00 0000 150</t>
  </si>
  <si>
    <t>000 2 02 25497 05 0000 150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</si>
  <si>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</si>
  <si>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</si>
  <si>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</si>
  <si>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</si>
  <si>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</si>
  <si>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</si>
  <si>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</si>
  <si>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000 2 02 35120 00 0000 150</t>
  </si>
  <si>
    <t>000 2 02 35120 05 0000 150</t>
  </si>
  <si>
    <t>000 2 02 35260 00 0000 150</t>
  </si>
  <si>
    <t>000 2 02 35260 05 0000 150</t>
  </si>
  <si>
    <t>000 2 02 35930 00 0000 150</t>
  </si>
  <si>
    <t>000 2 02 35930 05 0000 150</t>
  </si>
  <si>
    <t>000 2 02 40000 00 0000 150</t>
  </si>
  <si>
    <t>000 2 02 49999 00 0000 150</t>
  </si>
  <si>
    <t>000 2 02 49999 05 0000 150</t>
  </si>
  <si>
    <t>000 2 07 00000 00 0000 000</t>
  </si>
  <si>
    <t>000 2 07 05000 05 0000 150</t>
  </si>
  <si>
    <t>000 2 07 05030 05 0000 150</t>
  </si>
  <si>
    <t>000 2 19 00000 00 0000 000</t>
  </si>
  <si>
    <t>000 2 19 00000 05 0000 150</t>
  </si>
  <si>
    <t>000 2 19 60010 05 0000 150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</si>
  <si>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</si>
  <si>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</si>
  <si>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</si>
  <si>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</si>
  <si>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</si>
  <si>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</si>
  <si>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</si>
  <si>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</si>
  <si>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</si>
  <si>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</si>
  <si>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 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</si>
  <si>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</si>
  <si>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</si>
  <si>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</si>
  <si>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</si>
  <si>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</si>
  <si>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</si>
  <si>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</si>
  <si>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</si>
  <si>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</si>
  <si>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</si>
  <si>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</si>
  <si>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</si>
  <si>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</si>
  <si>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</si>
  <si>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Прочие субсидии</t>
  </si>
  <si>
    <t>Субсидии бюджетам на реализацию мероприятий по обеспечению жильем молодых семей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</si>
  <si>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</si>
  <si>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</si>
  <si>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</si>
  <si>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</si>
  <si>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</si>
  <si>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Плата за выбросы загрязняющих веществ в атмосферный воздух стационарными объектами </t>
  </si>
  <si>
    <t>Утвержденные бюджетные назначения годовой план на текущий финансовый год, тыс. руб.</t>
  </si>
  <si>
    <t>1101</t>
  </si>
  <si>
    <t>Физическая культура</t>
  </si>
  <si>
    <t>Защита населения и территории от чрезвычайных ситуаций природного и техногенного характера, пожарная безопасность</t>
  </si>
  <si>
    <t>000 1 01 02080 01 0000 110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</si>
  <si>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</si>
  <si>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</si>
  <si>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</si>
  <si>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% исполнение годового плана по состоянию на 01.04.2022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</si>
  <si>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</si>
  <si>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</si>
  <si>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000 1 11 05310 00 0000 120</t>
  </si>
  <si>
    <t xml:space="preserve"> 000 1 11 05313 05 0000 120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</si>
  <si>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</si>
  <si>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</si>
  <si>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000 1 16 01170 01 0000 140</t>
  </si>
  <si>
    <t xml:space="preserve"> 000 1 16 01173 01 0000 140</t>
  </si>
  <si>
    <t xml:space="preserve"> 000 2 02 35082 00 0000 150</t>
  </si>
  <si>
    <t xml:space="preserve"> 000 2 02 35082 05 0000 150</t>
  </si>
  <si>
    <t xml:space="preserve"> 000 2 02 35304 00 0000 150</t>
  </si>
  <si>
    <t xml:space="preserve"> 000 2 02 35304 05 0000 150</t>
  </si>
  <si>
    <t xml:space="preserve"> 000 2 02 36900 00 0000 150</t>
  </si>
  <si>
    <t xml:space="preserve"> 000 2 02 39999 00 0000 150</t>
  </si>
  <si>
    <t xml:space="preserve"> 000 2 02 36900 05 0000 150</t>
  </si>
  <si>
    <t xml:space="preserve"> 000 2 02 39999 05 0000 150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</si>
  <si>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</si>
  <si>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</si>
  <si>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</si>
  <si>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000 2024530305 0000 150</t>
  </si>
  <si>
    <t xml:space="preserve"> 000 1 05 01000 00 0000 110</t>
  </si>
  <si>
    <t xml:space="preserve"> 000 1 05 01010 01 0000 110</t>
  </si>
  <si>
    <t xml:space="preserve"> 000 1 05 01011 01 0000 110</t>
  </si>
  <si>
    <t xml:space="preserve"> 000 1 05 01012 01 0000 110</t>
  </si>
  <si>
    <t xml:space="preserve"> 000 1 05 01020 01 0000 110</t>
  </si>
  <si>
    <t xml:space="preserve"> 000 1 05 01021 01 0000 110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</si>
  <si>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</si>
  <si>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000 1 05 01050 01 0000 110</t>
  </si>
  <si>
    <t xml:space="preserve"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
</t>
  </si>
  <si>
    <t xml:space="preserve"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
</t>
  </si>
  <si>
    <t xml:space="preserve"> 000 1 16 01160 01 0000 140</t>
  </si>
  <si>
    <t xml:space="preserve"> 000 1 16 01163 01 0000 140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</si>
  <si>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</rPr>
      <t>01.07.2022,</t>
    </r>
    <r>
      <rPr>
        <sz val="12"/>
        <color indexed="8"/>
        <rFont val="Times New Roman"/>
        <family val="1"/>
      </rPr>
      <t xml:space="preserve"> 
тыс. руб.</t>
    </r>
  </si>
  <si>
    <r>
      <t xml:space="preserve">% исполнение годового плана по состоянию на </t>
    </r>
    <r>
      <rPr>
        <i/>
        <sz val="12"/>
        <color indexed="8"/>
        <rFont val="Times New Roman"/>
        <family val="1"/>
      </rPr>
      <t>01.07.2022</t>
    </r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</si>
  <si>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</rPr>
      <t>01.07.2021</t>
    </r>
    <r>
      <rPr>
        <sz val="12"/>
        <color indexed="8"/>
        <rFont val="Times New Roman"/>
        <family val="1"/>
      </rPr>
      <t>, 
тыс. руб.</t>
    </r>
  </si>
  <si>
    <t>Сведения об исполнении расходов бюджета Партизанского муниципального района по разделам и подразделам классификации расходов бюджета за 2022 год 
по состоянию на 01.07.2022</t>
  </si>
  <si>
    <t>0001 13 01990 00 0000 130</t>
  </si>
  <si>
    <t>0001 13 01995 05 0000 130</t>
  </si>
  <si>
    <t>0001 13 02000 00 0000 130</t>
  </si>
  <si>
    <t>0001 13 02990 00 0000 130</t>
  </si>
  <si>
    <t>0001 13 02995 05 0000 130</t>
  </si>
  <si>
    <t>00011600000000000000</t>
  </si>
  <si>
    <t>Сведения об исполнении доходов бюджета Партизанского муниципального района за 2022 год по состоянию на 01.07.2022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</si>
  <si>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</si>
  <si>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</si>
  <si>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000 1 16 07090 00 0000 140</t>
  </si>
  <si>
    <t xml:space="preserve"> 000 1 16 07090 05 0000 140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</si>
  <si>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</si>
  <si>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</si>
  <si>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000 2 02 25519 00 0000 150</t>
  </si>
  <si>
    <t xml:space="preserve"> 000 2 02 25519 05 0000 150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</si>
  <si>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</si>
  <si>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</si>
  <si>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</si>
  <si>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</si>
  <si>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</si>
  <si>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000 2 18 00000 00 0000 000</t>
  </si>
  <si>
    <t xml:space="preserve"> 000 2 18 00000 00 0000 150</t>
  </si>
  <si>
    <t xml:space="preserve"> 000 2 18 00000 05 0000 150</t>
  </si>
  <si>
    <t xml:space="preserve"> 000 2 18 05000 05 0000 150</t>
  </si>
  <si>
    <t xml:space="preserve"> 000 2 18 05010 05 0000 150</t>
  </si>
  <si>
    <t xml:space="preserve"> 000 1 16 11000 01 0000 140</t>
  </si>
  <si>
    <t xml:space="preserve"> 000 1 16 11050 01 0000 140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</si>
  <si>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</si>
  <si>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ЗАДОЛЖЕННОСТЬ И ПЕРЕРАСЧЕТЫ ПО ОТМЕНЕННЫМ НАЛОГАМ, СБОРАМ И ИНЫМ ОБЯЗАТЕЛЬНЫМ ПЛАТЕЖАМ
</t>
  </si>
  <si>
    <t xml:space="preserve">Налоги на имущество
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</si>
  <si>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</si>
  <si>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</si>
  <si>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 000 1 09 00000 00 0000 000</t>
  </si>
  <si>
    <t xml:space="preserve"> 000 1 09 04000 00 0000 110</t>
  </si>
  <si>
    <t xml:space="preserve"> 000 1 0904053 05 0000 110</t>
  </si>
  <si>
    <t xml:space="preserve"> 000 1 09 04050 00 0000 110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</si>
  <si>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</si>
  <si>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</si>
  <si>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</si>
  <si>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000 1 16 01133 01 0000 140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</si>
  <si>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</si>
  <si>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</si>
  <si>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000 2 02 20299 00 0000 150</t>
  </si>
  <si>
    <t xml:space="preserve"> 000 2 02 20299 05 0000 150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</si>
  <si>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</si>
  <si>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</si>
  <si>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</si>
  <si>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</si>
  <si>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 000 2 02 20302 00 0000 150</t>
  </si>
  <si>
    <t xml:space="preserve"> 000 2 02 20302 05 0000 150</t>
  </si>
  <si>
    <t xml:space="preserve"> 000 2 02 25255 00 0000 150</t>
  </si>
  <si>
    <t xml:space="preserve"> 000 2 02 25255 05 0000 150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</si>
  <si>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</si>
  <si>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</si>
  <si>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</si>
  <si>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</si>
  <si>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</si>
  <si>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</si>
  <si>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государственную регистрацию актов гражданского состояния</t>
  </si>
  <si>
    <t>Прочие субвенции бюджетам муниципальных районов</t>
  </si>
  <si>
    <t>Единая субвенция бюджетам муниципальных районов из бюджета субъекта Российской Федерации</t>
  </si>
  <si>
    <t>Единая субвенция местным бюджетам из бюджета субъекта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</si>
  <si>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</si>
  <si>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Прочие субвенции</t>
  </si>
  <si>
    <t xml:space="preserve">Утвержденные бюджетные назначения годовой план на текущий финансовый год,  руб.
</t>
  </si>
  <si>
    <t>Фактически исполнено по состоянию на 01.07.2022
 руб.</t>
  </si>
  <si>
    <t>Фактически исполнено по состоянию на 01.07.2021,      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</si>
</sst>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</numFmts>
  <fonts count="61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>
      <alignment horizontal="left" wrapText="1" indent="2"/>
      <protection/>
    </xf>
    <xf numFmtId="0" fontId="51" fillId="0" borderId="11">
      <alignment horizontal="left" wrapText="1" indent="2"/>
      <protection/>
    </xf>
    <xf numFmtId="49" fontId="50" fillId="0" borderId="12">
      <alignment horizontal="center"/>
      <protection/>
    </xf>
    <xf numFmtId="49" fontId="51" fillId="0" borderId="13">
      <alignment horizontal="center"/>
      <protection/>
    </xf>
    <xf numFmtId="4" fontId="51" fillId="0" borderId="13">
      <alignment horizontal="right"/>
      <protection/>
    </xf>
    <xf numFmtId="4" fontId="51" fillId="0" borderId="13">
      <alignment horizontal="right"/>
      <protection/>
    </xf>
    <xf numFmtId="4" fontId="50" fillId="0" borderId="14">
      <alignment horizontal="right" shrinkToFit="1"/>
      <protection/>
    </xf>
    <xf numFmtId="4" fontId="50" fillId="0" borderId="12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5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107">
    <xf numFmtId="0" fontId="0" fillId="0" borderId="0" xfId="0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49" fontId="56" fillId="0" borderId="15" xfId="0" applyNumberFormat="1" applyFont="1" applyBorder="1" applyAlignment="1">
      <alignment wrapText="1" shrinkToFit="1"/>
    </xf>
    <xf numFmtId="0" fontId="56" fillId="0" borderId="15" xfId="0" applyFont="1" applyBorder="1" applyAlignment="1">
      <alignment wrapText="1"/>
    </xf>
    <xf numFmtId="49" fontId="55" fillId="0" borderId="15" xfId="0" applyNumberFormat="1" applyFont="1" applyBorder="1" applyAlignment="1">
      <alignment wrapText="1" shrinkToFit="1"/>
    </xf>
    <xf numFmtId="4" fontId="55" fillId="0" borderId="15" xfId="0" applyNumberFormat="1" applyFont="1" applyFill="1" applyBorder="1" applyAlignment="1">
      <alignment/>
    </xf>
    <xf numFmtId="4" fontId="56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 vertical="top"/>
    </xf>
    <xf numFmtId="4" fontId="3" fillId="0" borderId="15" xfId="0" applyNumberFormat="1" applyFont="1" applyFill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172" fontId="4" fillId="0" borderId="15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3" fillId="0" borderId="15" xfId="0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55" fillId="0" borderId="0" xfId="0" applyFont="1" applyAlignment="1">
      <alignment wrapText="1"/>
    </xf>
    <xf numFmtId="0" fontId="55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justify" wrapText="1"/>
    </xf>
    <xf numFmtId="4" fontId="56" fillId="0" borderId="15" xfId="0" applyNumberFormat="1" applyFont="1" applyBorder="1" applyAlignment="1">
      <alignment horizontal="right" vertical="top" wrapText="1"/>
    </xf>
    <xf numFmtId="0" fontId="56" fillId="0" borderId="0" xfId="0" applyFont="1" applyAlignment="1">
      <alignment wrapText="1"/>
    </xf>
    <xf numFmtId="49" fontId="57" fillId="0" borderId="13" xfId="0" applyNumberFormat="1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justify" vertical="top" wrapText="1"/>
    </xf>
    <xf numFmtId="4" fontId="57" fillId="0" borderId="13" xfId="0" applyNumberFormat="1" applyFont="1" applyFill="1" applyBorder="1" applyAlignment="1">
      <alignment horizontal="right" vertical="top" wrapText="1"/>
    </xf>
    <xf numFmtId="49" fontId="58" fillId="0" borderId="13" xfId="0" applyNumberFormat="1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justify" vertical="top" wrapText="1"/>
    </xf>
    <xf numFmtId="4" fontId="58" fillId="0" borderId="13" xfId="0" applyNumberFormat="1" applyFont="1" applyFill="1" applyBorder="1" applyAlignment="1">
      <alignment horizontal="right" vertical="top" wrapText="1"/>
    </xf>
    <xf numFmtId="4" fontId="55" fillId="0" borderId="15" xfId="0" applyNumberFormat="1" applyFont="1" applyBorder="1" applyAlignment="1">
      <alignment horizontal="right" vertical="top" wrapText="1"/>
    </xf>
    <xf numFmtId="4" fontId="58" fillId="0" borderId="13" xfId="0" applyNumberFormat="1" applyFont="1" applyFill="1" applyBorder="1" applyAlignment="1">
      <alignment horizontal="right" vertical="top" wrapText="1"/>
    </xf>
    <xf numFmtId="0" fontId="57" fillId="0" borderId="13" xfId="0" applyFont="1" applyFill="1" applyBorder="1" applyAlignment="1">
      <alignment horizontal="justify" vertical="top" wrapText="1"/>
    </xf>
    <xf numFmtId="49" fontId="58" fillId="0" borderId="12" xfId="76" applyNumberFormat="1" applyFont="1" applyProtection="1">
      <alignment horizontal="center"/>
      <protection/>
    </xf>
    <xf numFmtId="172" fontId="3" fillId="0" borderId="15" xfId="0" applyNumberFormat="1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58" fillId="0" borderId="15" xfId="81" applyNumberFormat="1" applyFont="1" applyBorder="1" applyAlignment="1" applyProtection="1">
      <alignment horizontal="right" vertical="top" shrinkToFit="1"/>
      <protection/>
    </xf>
    <xf numFmtId="49" fontId="58" fillId="0" borderId="15" xfId="76" applyNumberFormat="1" applyFont="1" applyBorder="1" applyAlignment="1" applyProtection="1">
      <alignment horizontal="center" vertical="top"/>
      <protection/>
    </xf>
    <xf numFmtId="0" fontId="58" fillId="0" borderId="15" xfId="74" applyNumberFormat="1" applyFont="1" applyBorder="1" applyAlignment="1" applyProtection="1">
      <alignment horizontal="justify" vertical="top" wrapText="1"/>
      <protection/>
    </xf>
    <xf numFmtId="49" fontId="58" fillId="0" borderId="15" xfId="76" applyNumberFormat="1" applyFont="1" applyBorder="1" applyProtection="1">
      <alignment horizontal="center"/>
      <protection/>
    </xf>
    <xf numFmtId="49" fontId="58" fillId="0" borderId="15" xfId="76" applyNumberFormat="1" applyFont="1" applyBorder="1" applyAlignment="1" applyProtection="1">
      <alignment horizontal="justify" vertical="top" wrapText="1"/>
      <protection/>
    </xf>
    <xf numFmtId="4" fontId="57" fillId="0" borderId="15" xfId="81" applyNumberFormat="1" applyFont="1" applyBorder="1" applyAlignment="1" applyProtection="1">
      <alignment horizontal="right" vertical="top" shrinkToFit="1"/>
      <protection/>
    </xf>
    <xf numFmtId="4" fontId="57" fillId="0" borderId="15" xfId="80" applyNumberFormat="1" applyFont="1" applyBorder="1" applyAlignment="1" applyProtection="1">
      <alignment horizontal="right" vertical="top" shrinkToFit="1"/>
      <protection/>
    </xf>
    <xf numFmtId="49" fontId="57" fillId="0" borderId="15" xfId="76" applyNumberFormat="1" applyFont="1" applyBorder="1" applyProtection="1">
      <alignment horizontal="center"/>
      <protection/>
    </xf>
    <xf numFmtId="0" fontId="57" fillId="0" borderId="15" xfId="74" applyNumberFormat="1" applyFont="1" applyBorder="1" applyAlignment="1" applyProtection="1">
      <alignment horizontal="justify" vertical="top" wrapText="1"/>
      <protection/>
    </xf>
    <xf numFmtId="49" fontId="57" fillId="0" borderId="15" xfId="76" applyNumberFormat="1" applyFont="1" applyBorder="1" applyAlignment="1" applyProtection="1">
      <alignment horizontal="center" vertical="top"/>
      <protection/>
    </xf>
    <xf numFmtId="4" fontId="57" fillId="33" borderId="13" xfId="78" applyFont="1" applyFill="1" applyAlignment="1" applyProtection="1">
      <alignment horizontal="right" vertical="top"/>
      <protection/>
    </xf>
    <xf numFmtId="4" fontId="58" fillId="33" borderId="13" xfId="78" applyFont="1" applyFill="1" applyAlignment="1" applyProtection="1">
      <alignment horizontal="right" vertical="top"/>
      <protection/>
    </xf>
    <xf numFmtId="0" fontId="4" fillId="0" borderId="17" xfId="0" applyFont="1" applyFill="1" applyBorder="1" applyAlignment="1">
      <alignment horizontal="left" vertical="top" wrapText="1"/>
    </xf>
    <xf numFmtId="0" fontId="58" fillId="0" borderId="15" xfId="75" applyNumberFormat="1" applyFont="1" applyBorder="1" applyAlignment="1" applyProtection="1">
      <alignment horizontal="justify" vertical="top" wrapText="1"/>
      <protection/>
    </xf>
    <xf numFmtId="0" fontId="4" fillId="33" borderId="15" xfId="0" applyFont="1" applyFill="1" applyBorder="1" applyAlignment="1">
      <alignment horizontal="justify" vertical="top" wrapText="1"/>
    </xf>
    <xf numFmtId="172" fontId="3" fillId="0" borderId="18" xfId="0" applyNumberFormat="1" applyFont="1" applyFill="1" applyBorder="1" applyAlignment="1">
      <alignment horizontal="right" vertical="top" wrapText="1"/>
    </xf>
    <xf numFmtId="172" fontId="4" fillId="0" borderId="18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vertical="top"/>
    </xf>
    <xf numFmtId="49" fontId="58" fillId="0" borderId="19" xfId="77" applyNumberFormat="1" applyFont="1" applyBorder="1" applyAlignment="1" applyProtection="1">
      <alignment horizontal="center" vertical="top"/>
      <protection/>
    </xf>
    <xf numFmtId="4" fontId="58" fillId="0" borderId="13" xfId="79" applyNumberFormat="1" applyFont="1" applyAlignment="1" applyProtection="1">
      <alignment horizontal="right" vertical="top"/>
      <protection/>
    </xf>
    <xf numFmtId="0" fontId="58" fillId="0" borderId="20" xfId="74" applyNumberFormat="1" applyFont="1" applyBorder="1" applyAlignment="1" applyProtection="1">
      <alignment horizontal="justify" vertical="top" wrapText="1"/>
      <protection/>
    </xf>
    <xf numFmtId="172" fontId="3" fillId="0" borderId="20" xfId="0" applyNumberFormat="1" applyFont="1" applyFill="1" applyBorder="1" applyAlignment="1">
      <alignment horizontal="right" vertical="top" wrapText="1"/>
    </xf>
    <xf numFmtId="4" fontId="58" fillId="0" borderId="20" xfId="81" applyNumberFormat="1" applyFont="1" applyBorder="1" applyAlignment="1" applyProtection="1">
      <alignment horizontal="right" vertical="top" shrinkToFit="1"/>
      <protection/>
    </xf>
    <xf numFmtId="2" fontId="4" fillId="0" borderId="20" xfId="0" applyNumberFormat="1" applyFont="1" applyFill="1" applyBorder="1" applyAlignment="1">
      <alignment vertical="top"/>
    </xf>
    <xf numFmtId="4" fontId="58" fillId="33" borderId="12" xfId="78" applyFont="1" applyFill="1" applyBorder="1" applyAlignment="1" applyProtection="1">
      <alignment horizontal="right" vertical="top"/>
      <protection/>
    </xf>
    <xf numFmtId="49" fontId="58" fillId="0" borderId="15" xfId="77" applyNumberFormat="1" applyFont="1" applyBorder="1" applyAlignment="1" applyProtection="1">
      <alignment horizontal="center" vertical="top"/>
      <protection/>
    </xf>
    <xf numFmtId="4" fontId="58" fillId="0" borderId="15" xfId="79" applyNumberFormat="1" applyFont="1" applyBorder="1" applyAlignment="1" applyProtection="1">
      <alignment horizontal="right" vertical="top"/>
      <protection/>
    </xf>
    <xf numFmtId="49" fontId="58" fillId="0" borderId="20" xfId="76" applyNumberFormat="1" applyFont="1" applyBorder="1" applyAlignment="1" applyProtection="1">
      <alignment horizontal="center" vertical="top"/>
      <protection/>
    </xf>
    <xf numFmtId="49" fontId="58" fillId="0" borderId="16" xfId="76" applyNumberFormat="1" applyFont="1" applyBorder="1" applyAlignment="1" applyProtection="1">
      <alignment horizontal="center" vertical="top"/>
      <protection/>
    </xf>
    <xf numFmtId="0" fontId="58" fillId="0" borderId="16" xfId="74" applyNumberFormat="1" applyFont="1" applyBorder="1" applyAlignment="1" applyProtection="1">
      <alignment horizontal="justify" vertical="top" wrapText="1"/>
      <protection/>
    </xf>
    <xf numFmtId="172" fontId="3" fillId="0" borderId="16" xfId="0" applyNumberFormat="1" applyFont="1" applyFill="1" applyBorder="1" applyAlignment="1">
      <alignment horizontal="right" vertical="top" wrapText="1"/>
    </xf>
    <xf numFmtId="4" fontId="58" fillId="0" borderId="21" xfId="79" applyNumberFormat="1" applyFont="1" applyBorder="1" applyAlignment="1" applyProtection="1">
      <alignment horizontal="right" vertical="top"/>
      <protection/>
    </xf>
    <xf numFmtId="2" fontId="3" fillId="0" borderId="20" xfId="0" applyNumberFormat="1" applyFont="1" applyFill="1" applyBorder="1" applyAlignment="1">
      <alignment vertical="top"/>
    </xf>
    <xf numFmtId="49" fontId="58" fillId="0" borderId="22" xfId="77" applyNumberFormat="1" applyFont="1" applyBorder="1" applyAlignment="1" applyProtection="1">
      <alignment horizontal="center" vertical="top"/>
      <protection/>
    </xf>
    <xf numFmtId="0" fontId="58" fillId="0" borderId="16" xfId="75" applyNumberFormat="1" applyFont="1" applyBorder="1" applyAlignment="1" applyProtection="1">
      <alignment horizontal="justify" vertical="top" wrapText="1"/>
      <protection/>
    </xf>
    <xf numFmtId="49" fontId="58" fillId="0" borderId="12" xfId="76" applyNumberFormat="1" applyFont="1" applyAlignment="1" applyProtection="1">
      <alignment horizontal="center" vertical="top"/>
      <protection/>
    </xf>
    <xf numFmtId="0" fontId="58" fillId="0" borderId="20" xfId="75" applyNumberFormat="1" applyFont="1" applyBorder="1" applyAlignment="1" applyProtection="1">
      <alignment horizontal="justify" vertical="top" wrapText="1"/>
      <protection/>
    </xf>
    <xf numFmtId="172" fontId="3" fillId="0" borderId="23" xfId="0" applyNumberFormat="1" applyFont="1" applyFill="1" applyBorder="1" applyAlignment="1">
      <alignment horizontal="right" vertical="top" wrapText="1"/>
    </xf>
    <xf numFmtId="4" fontId="58" fillId="0" borderId="12" xfId="79" applyNumberFormat="1" applyFont="1" applyBorder="1" applyAlignment="1" applyProtection="1">
      <alignment horizontal="right" vertical="top"/>
      <protection/>
    </xf>
    <xf numFmtId="4" fontId="3" fillId="0" borderId="20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horizontal="left" vertical="top" wrapText="1"/>
    </xf>
    <xf numFmtId="49" fontId="59" fillId="0" borderId="15" xfId="76" applyNumberFormat="1" applyFont="1" applyBorder="1" applyAlignment="1" applyProtection="1">
      <alignment horizontal="justify" vertical="top" wrapText="1"/>
      <protection/>
    </xf>
    <xf numFmtId="49" fontId="59" fillId="0" borderId="15" xfId="77" applyNumberFormat="1" applyFont="1" applyBorder="1" applyAlignment="1" applyProtection="1">
      <alignment horizontal="center" vertical="top"/>
      <protection/>
    </xf>
    <xf numFmtId="49" fontId="57" fillId="0" borderId="19" xfId="77" applyNumberFormat="1" applyFont="1" applyBorder="1" applyAlignment="1" applyProtection="1">
      <alignment horizontal="center" vertical="top"/>
      <protection/>
    </xf>
    <xf numFmtId="0" fontId="57" fillId="0" borderId="15" xfId="75" applyNumberFormat="1" applyFont="1" applyBorder="1" applyAlignment="1" applyProtection="1">
      <alignment horizontal="justify" vertical="top" wrapText="1"/>
      <protection/>
    </xf>
    <xf numFmtId="49" fontId="59" fillId="0" borderId="15" xfId="77" applyNumberFormat="1" applyFont="1" applyBorder="1" applyAlignment="1" applyProtection="1">
      <alignment horizontal="left" vertical="top"/>
      <protection/>
    </xf>
    <xf numFmtId="49" fontId="59" fillId="0" borderId="12" xfId="77" applyNumberFormat="1" applyFont="1" applyBorder="1" applyAlignment="1" applyProtection="1">
      <alignment horizontal="left" vertical="top"/>
      <protection/>
    </xf>
    <xf numFmtId="49" fontId="59" fillId="0" borderId="13" xfId="77" applyNumberFormat="1" applyFont="1" applyAlignment="1" applyProtection="1">
      <alignment horizontal="left" vertical="top"/>
      <protection/>
    </xf>
    <xf numFmtId="49" fontId="59" fillId="0" borderId="15" xfId="76" applyNumberFormat="1" applyFont="1" applyBorder="1" applyAlignment="1" applyProtection="1">
      <alignment horizontal="left" vertical="top" wrapText="1"/>
      <protection/>
    </xf>
    <xf numFmtId="49" fontId="58" fillId="0" borderId="15" xfId="77" applyNumberFormat="1" applyFont="1" applyBorder="1" applyAlignment="1" applyProtection="1">
      <alignment horizontal="left" vertical="top"/>
      <protection/>
    </xf>
    <xf numFmtId="4" fontId="57" fillId="33" borderId="12" xfId="78" applyFont="1" applyFill="1" applyBorder="1" applyAlignment="1" applyProtection="1">
      <alignment horizontal="right" vertical="top"/>
      <protection/>
    </xf>
    <xf numFmtId="172" fontId="4" fillId="0" borderId="15" xfId="0" applyNumberFormat="1" applyFont="1" applyFill="1" applyBorder="1" applyAlignment="1">
      <alignment horizontal="justify" vertical="top" wrapText="1"/>
    </xf>
    <xf numFmtId="0" fontId="57" fillId="0" borderId="15" xfId="75" applyNumberFormat="1" applyFont="1" applyBorder="1" applyAlignment="1" applyProtection="1">
      <alignment horizontal="left" vertical="top" wrapText="1"/>
      <protection/>
    </xf>
    <xf numFmtId="0" fontId="58" fillId="0" borderId="15" xfId="75" applyNumberFormat="1" applyFont="1" applyBorder="1" applyAlignment="1" applyProtection="1">
      <alignment horizontal="left" vertical="top" wrapText="1"/>
      <protection/>
    </xf>
    <xf numFmtId="4" fontId="58" fillId="0" borderId="24" xfId="79" applyNumberFormat="1" applyFont="1" applyBorder="1" applyAlignment="1" applyProtection="1">
      <alignment horizontal="right" vertical="top"/>
      <protection/>
    </xf>
    <xf numFmtId="49" fontId="58" fillId="0" borderId="25" xfId="77" applyNumberFormat="1" applyFont="1" applyBorder="1" applyAlignment="1" applyProtection="1">
      <alignment horizontal="center" vertical="top"/>
      <protection/>
    </xf>
    <xf numFmtId="4" fontId="57" fillId="0" borderId="15" xfId="81" applyNumberFormat="1" applyFont="1" applyBorder="1" applyAlignment="1" applyProtection="1">
      <alignment horizontal="right" shrinkToFit="1"/>
      <protection/>
    </xf>
    <xf numFmtId="4" fontId="56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0" xfId="74"/>
    <cellStyle name="xl31" xfId="75"/>
    <cellStyle name="xl41" xfId="76"/>
    <cellStyle name="xl43" xfId="77"/>
    <cellStyle name="xl45" xfId="78"/>
    <cellStyle name="xl46" xfId="79"/>
    <cellStyle name="xl48" xfId="80"/>
    <cellStyle name="xl50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N318"/>
  <sheetViews>
    <sheetView tabSelected="1" zoomScale="110" zoomScaleNormal="110" zoomScaleSheetLayoutView="100" zoomScalePageLayoutView="0" workbookViewId="0" topLeftCell="A1">
      <pane ySplit="4" topLeftCell="A188" activePane="bottomLeft" state="frozen"/>
      <selection pane="topLeft" activeCell="A1" sqref="A1"/>
      <selection pane="bottomLeft" activeCell="O4" sqref="O4"/>
    </sheetView>
  </sheetViews>
  <sheetFormatPr defaultColWidth="9.00390625" defaultRowHeight="16.5"/>
  <cols>
    <col min="1" max="1" width="24.50390625" style="1" customWidth="1"/>
    <col min="2" max="2" width="46.625" style="10" customWidth="1"/>
    <col min="3" max="3" width="17.375" style="1" hidden="1" customWidth="1"/>
    <col min="4" max="4" width="16.875" style="1" customWidth="1"/>
    <col min="5" max="5" width="16.75390625" style="1" customWidth="1"/>
    <col min="6" max="6" width="10.375" style="1" customWidth="1"/>
    <col min="7" max="7" width="16.625" style="1" customWidth="1"/>
    <col min="8" max="8" width="15.375" style="1" customWidth="1"/>
    <col min="9" max="9" width="0" style="1" hidden="1" customWidth="1"/>
    <col min="10" max="10" width="20.875" style="1" hidden="1" customWidth="1"/>
    <col min="11" max="11" width="46.625" style="1" hidden="1" customWidth="1"/>
    <col min="12" max="12" width="14.25390625" style="1" hidden="1" customWidth="1"/>
    <col min="13" max="13" width="13.75390625" style="1" customWidth="1"/>
    <col min="14" max="14" width="12.50390625" style="1" customWidth="1"/>
    <col min="15" max="16384" width="9.00390625" style="1" customWidth="1"/>
  </cols>
  <sheetData>
    <row r="2" spans="1:8" ht="18.75">
      <c r="A2" s="102" t="s">
        <v>642</v>
      </c>
      <c r="B2" s="102"/>
      <c r="C2" s="102"/>
      <c r="D2" s="102"/>
      <c r="E2" s="102"/>
      <c r="F2" s="102"/>
      <c r="G2" s="102"/>
      <c r="H2" s="102"/>
    </row>
    <row r="3" spans="1:4" ht="15.75">
      <c r="A3" s="2"/>
      <c r="C3" s="2"/>
      <c r="D3" s="2"/>
    </row>
    <row r="4" spans="1:8" ht="139.5" customHeight="1">
      <c r="A4" s="12" t="s">
        <v>112</v>
      </c>
      <c r="B4" s="21" t="s">
        <v>113</v>
      </c>
      <c r="C4" s="13" t="s">
        <v>70</v>
      </c>
      <c r="D4" s="12" t="s">
        <v>700</v>
      </c>
      <c r="E4" s="12" t="s">
        <v>701</v>
      </c>
      <c r="F4" s="12" t="s">
        <v>599</v>
      </c>
      <c r="G4" s="12" t="s">
        <v>702</v>
      </c>
      <c r="H4" s="12" t="s">
        <v>114</v>
      </c>
    </row>
    <row r="5" spans="1:8" ht="15.75">
      <c r="A5" s="41">
        <v>1</v>
      </c>
      <c r="B5" s="41">
        <v>2</v>
      </c>
      <c r="C5" s="42"/>
      <c r="D5" s="41">
        <v>3</v>
      </c>
      <c r="E5" s="41">
        <v>4</v>
      </c>
      <c r="F5" s="41">
        <v>5</v>
      </c>
      <c r="G5" s="41">
        <v>6</v>
      </c>
      <c r="H5" s="41">
        <v>7</v>
      </c>
    </row>
    <row r="6" spans="1:12" s="3" customFormat="1" ht="15.75">
      <c r="A6" s="14"/>
      <c r="B6" s="22" t="s">
        <v>22</v>
      </c>
      <c r="C6" s="15">
        <v>137586202156.57</v>
      </c>
      <c r="D6" s="49">
        <v>1155078934.38</v>
      </c>
      <c r="E6" s="49">
        <f>E7+E138</f>
        <v>549102485.3199999</v>
      </c>
      <c r="F6" s="16">
        <f aca="true" t="shared" si="0" ref="F6:F81">E6/D6*100</f>
        <v>47.538091897999685</v>
      </c>
      <c r="G6" s="49">
        <f>G7+G138</f>
        <v>568941108.36</v>
      </c>
      <c r="H6" s="16">
        <f>E6/G6*100</f>
        <v>96.51306211688836</v>
      </c>
      <c r="J6" s="4"/>
      <c r="K6" s="5" t="s">
        <v>115</v>
      </c>
      <c r="L6" s="8">
        <v>23901434.394</v>
      </c>
    </row>
    <row r="7" spans="1:14" s="3" customFormat="1" ht="15.75">
      <c r="A7" s="14" t="s">
        <v>54</v>
      </c>
      <c r="B7" s="22" t="s">
        <v>13</v>
      </c>
      <c r="C7" s="15">
        <v>97699361217</v>
      </c>
      <c r="D7" s="48">
        <v>470343218</v>
      </c>
      <c r="E7" s="48">
        <f>E9+E15+E25+E40+E48+E55+E71+E78+E85+E89+E133</f>
        <v>237621665.62</v>
      </c>
      <c r="F7" s="16">
        <f t="shared" si="0"/>
        <v>50.52090824875039</v>
      </c>
      <c r="G7" s="48">
        <f>G9+G15+G25+G40+G48+G51+G55+G71+G78+G85+G89+G133</f>
        <v>213876360.66000006</v>
      </c>
      <c r="H7" s="16">
        <f aca="true" t="shared" si="1" ref="H7:H77">E7/G7*100</f>
        <v>111.10235132425315</v>
      </c>
      <c r="J7" s="4" t="s">
        <v>116</v>
      </c>
      <c r="K7" s="4" t="s">
        <v>13</v>
      </c>
      <c r="L7" s="8">
        <v>19553950.222</v>
      </c>
      <c r="N7" s="101"/>
    </row>
    <row r="8" spans="1:12" s="3" customFormat="1" ht="15.75">
      <c r="A8" s="14" t="s">
        <v>91</v>
      </c>
      <c r="B8" s="22" t="s">
        <v>95</v>
      </c>
      <c r="C8" s="15">
        <v>63872003000</v>
      </c>
      <c r="D8" s="48">
        <v>322817000</v>
      </c>
      <c r="E8" s="48">
        <f>E9</f>
        <v>170967681.47</v>
      </c>
      <c r="F8" s="16">
        <f t="shared" si="0"/>
        <v>52.96117660160401</v>
      </c>
      <c r="G8" s="17">
        <f>G9</f>
        <v>133861525.13000001</v>
      </c>
      <c r="H8" s="16">
        <f t="shared" si="1"/>
        <v>127.71980694524751</v>
      </c>
      <c r="J8" s="4" t="s">
        <v>117</v>
      </c>
      <c r="K8" s="4" t="s">
        <v>95</v>
      </c>
      <c r="L8" s="8">
        <v>14002746.7382</v>
      </c>
    </row>
    <row r="9" spans="1:12" ht="15.75">
      <c r="A9" s="14" t="s">
        <v>102</v>
      </c>
      <c r="B9" s="22" t="s">
        <v>72</v>
      </c>
      <c r="C9" s="9">
        <v>36217489000</v>
      </c>
      <c r="D9" s="48">
        <v>322817000</v>
      </c>
      <c r="E9" s="48">
        <f>SUM(E10:E14)</f>
        <v>170967681.47</v>
      </c>
      <c r="F9" s="16">
        <f t="shared" si="0"/>
        <v>52.96117660160401</v>
      </c>
      <c r="G9" s="17">
        <f>SUM(G10:G14)</f>
        <v>133861525.13000001</v>
      </c>
      <c r="H9" s="16">
        <f t="shared" si="1"/>
        <v>127.71980694524751</v>
      </c>
      <c r="I9" s="1" t="str">
        <f>IF(B9=K9,"ДА","НЕТ")</f>
        <v>ДА</v>
      </c>
      <c r="J9" s="6" t="s">
        <v>118</v>
      </c>
      <c r="K9" s="6" t="s">
        <v>72</v>
      </c>
      <c r="L9" s="7">
        <v>6808897.83</v>
      </c>
    </row>
    <row r="10" spans="1:12" ht="94.5">
      <c r="A10" s="44" t="s">
        <v>398</v>
      </c>
      <c r="B10" s="45" t="s">
        <v>47</v>
      </c>
      <c r="C10" s="9">
        <v>34800594000</v>
      </c>
      <c r="D10" s="43">
        <v>320300000</v>
      </c>
      <c r="E10" s="43">
        <v>168093703.91</v>
      </c>
      <c r="F10" s="61">
        <f t="shared" si="0"/>
        <v>52.48008239463003</v>
      </c>
      <c r="G10" s="18">
        <v>132476133.59</v>
      </c>
      <c r="H10" s="61">
        <f t="shared" si="1"/>
        <v>126.88602796201216</v>
      </c>
      <c r="I10" s="1" t="str">
        <f>IF(B10=K10,"ДА","НЕТ")</f>
        <v>ДА</v>
      </c>
      <c r="J10" s="6" t="s">
        <v>119</v>
      </c>
      <c r="K10" s="6" t="s">
        <v>47</v>
      </c>
      <c r="L10" s="7">
        <v>6600857.6529</v>
      </c>
    </row>
    <row r="11" spans="1:12" ht="141.75">
      <c r="A11" s="44" t="s">
        <v>399</v>
      </c>
      <c r="B11" s="45" t="s">
        <v>34</v>
      </c>
      <c r="C11" s="9">
        <v>372449000</v>
      </c>
      <c r="D11" s="43">
        <v>800000</v>
      </c>
      <c r="E11" s="43">
        <v>380960.64</v>
      </c>
      <c r="F11" s="61">
        <f t="shared" si="0"/>
        <v>47.62008</v>
      </c>
      <c r="G11" s="18">
        <v>259123.14</v>
      </c>
      <c r="H11" s="61">
        <f t="shared" si="1"/>
        <v>147.0191508176383</v>
      </c>
      <c r="I11" s="1" t="str">
        <f>IF(B11=K11,"ДА","НЕТ")</f>
        <v>ДА</v>
      </c>
      <c r="J11" s="6" t="s">
        <v>120</v>
      </c>
      <c r="K11" s="6" t="s">
        <v>34</v>
      </c>
      <c r="L11" s="7">
        <v>55088.7116</v>
      </c>
    </row>
    <row r="12" spans="1:12" ht="63">
      <c r="A12" s="44" t="s">
        <v>400</v>
      </c>
      <c r="B12" s="45" t="s">
        <v>21</v>
      </c>
      <c r="C12" s="9">
        <v>389040000</v>
      </c>
      <c r="D12" s="43">
        <v>1717000</v>
      </c>
      <c r="E12" s="43">
        <v>1623651.78</v>
      </c>
      <c r="F12" s="61">
        <f t="shared" si="0"/>
        <v>94.56329528246943</v>
      </c>
      <c r="G12" s="18">
        <v>903268.9</v>
      </c>
      <c r="H12" s="61">
        <f t="shared" si="1"/>
        <v>179.75287093356144</v>
      </c>
      <c r="I12" s="1" t="str">
        <f>IF(B12=K12,"ДА","НЕТ")</f>
        <v>ДА</v>
      </c>
      <c r="J12" s="6" t="s">
        <v>121</v>
      </c>
      <c r="K12" s="6" t="s">
        <v>21</v>
      </c>
      <c r="L12" s="7">
        <v>23570.9597</v>
      </c>
    </row>
    <row r="13" spans="1:12" ht="110.25">
      <c r="A13" s="44" t="s">
        <v>401</v>
      </c>
      <c r="B13" s="45" t="s">
        <v>48</v>
      </c>
      <c r="C13" s="9">
        <v>655406000</v>
      </c>
      <c r="D13" s="9">
        <v>0</v>
      </c>
      <c r="E13" s="43">
        <v>431893.28</v>
      </c>
      <c r="F13" s="16"/>
      <c r="G13" s="18">
        <v>222999.5</v>
      </c>
      <c r="H13" s="16">
        <f t="shared" si="1"/>
        <v>193.6745508398001</v>
      </c>
      <c r="I13" s="1" t="str">
        <f>IF(B13=K13,"ДА","НЕТ")</f>
        <v>ДА</v>
      </c>
      <c r="J13" s="6" t="s">
        <v>122</v>
      </c>
      <c r="K13" s="6" t="s">
        <v>48</v>
      </c>
      <c r="L13" s="7">
        <v>131138.6463</v>
      </c>
    </row>
    <row r="14" spans="1:12" ht="126">
      <c r="A14" s="44" t="s">
        <v>595</v>
      </c>
      <c r="B14" s="56" t="s">
        <v>596</v>
      </c>
      <c r="C14" s="9"/>
      <c r="D14" s="9">
        <v>0</v>
      </c>
      <c r="E14" s="43">
        <v>437471.86</v>
      </c>
      <c r="F14" s="61"/>
      <c r="G14" s="18">
        <v>0</v>
      </c>
      <c r="H14" s="61"/>
      <c r="J14" s="6"/>
      <c r="K14" s="6"/>
      <c r="L14" s="7"/>
    </row>
    <row r="15" spans="1:12" s="3" customFormat="1" ht="47.25">
      <c r="A15" s="14" t="s">
        <v>60</v>
      </c>
      <c r="B15" s="22" t="s">
        <v>93</v>
      </c>
      <c r="C15" s="15">
        <v>9194608109</v>
      </c>
      <c r="D15" s="15">
        <v>21600000</v>
      </c>
      <c r="E15" s="15">
        <v>14020232.78</v>
      </c>
      <c r="F15" s="16">
        <f t="shared" si="0"/>
        <v>64.9084850925926</v>
      </c>
      <c r="G15" s="17">
        <v>11096760.44</v>
      </c>
      <c r="H15" s="16">
        <f t="shared" si="1"/>
        <v>126.34527757724578</v>
      </c>
      <c r="I15" s="1" t="str">
        <f aca="true" t="shared" si="2" ref="I15:I21">IF(B15=K15,"ДА","НЕТ")</f>
        <v>ДА</v>
      </c>
      <c r="J15" s="4" t="s">
        <v>123</v>
      </c>
      <c r="K15" s="4" t="s">
        <v>93</v>
      </c>
      <c r="L15" s="8">
        <v>1969944.2227</v>
      </c>
    </row>
    <row r="16" spans="1:12" ht="46.5" customHeight="1">
      <c r="A16" s="46" t="s">
        <v>402</v>
      </c>
      <c r="B16" s="45" t="s">
        <v>61</v>
      </c>
      <c r="C16" s="9">
        <v>9194608109</v>
      </c>
      <c r="D16" s="43">
        <v>21600000</v>
      </c>
      <c r="E16" s="9">
        <v>14020232.78</v>
      </c>
      <c r="F16" s="61">
        <f t="shared" si="0"/>
        <v>64.9084850925926</v>
      </c>
      <c r="G16" s="18">
        <v>11096760.44</v>
      </c>
      <c r="H16" s="61">
        <f t="shared" si="1"/>
        <v>126.34527757724578</v>
      </c>
      <c r="I16" s="1" t="str">
        <f t="shared" si="2"/>
        <v>ДА</v>
      </c>
      <c r="J16" s="6" t="s">
        <v>124</v>
      </c>
      <c r="K16" s="6" t="s">
        <v>61</v>
      </c>
      <c r="L16" s="7">
        <v>1969944.2227</v>
      </c>
    </row>
    <row r="17" spans="1:12" ht="94.5">
      <c r="A17" s="46" t="s">
        <v>403</v>
      </c>
      <c r="B17" s="45" t="s">
        <v>110</v>
      </c>
      <c r="C17" s="9">
        <v>1920934000</v>
      </c>
      <c r="D17" s="43">
        <v>10200000</v>
      </c>
      <c r="E17" s="9">
        <v>6901062.08</v>
      </c>
      <c r="F17" s="61">
        <f t="shared" si="0"/>
        <v>67.65747137254901</v>
      </c>
      <c r="G17" s="18">
        <v>5018014.39</v>
      </c>
      <c r="H17" s="61">
        <f t="shared" si="1"/>
        <v>137.5257530897595</v>
      </c>
      <c r="I17" s="1" t="str">
        <f t="shared" si="2"/>
        <v>НЕТ</v>
      </c>
      <c r="J17" s="6" t="s">
        <v>125</v>
      </c>
      <c r="K17" s="6" t="s">
        <v>33</v>
      </c>
      <c r="L17" s="7">
        <v>328474.7703</v>
      </c>
    </row>
    <row r="18" spans="1:12" ht="141.75">
      <c r="A18" s="46" t="s">
        <v>404</v>
      </c>
      <c r="B18" s="45" t="s">
        <v>14</v>
      </c>
      <c r="C18" s="9">
        <v>1503000</v>
      </c>
      <c r="D18" s="43">
        <v>10200000</v>
      </c>
      <c r="E18" s="9">
        <v>6901062.08</v>
      </c>
      <c r="F18" s="61">
        <f t="shared" si="0"/>
        <v>67.65747137254901</v>
      </c>
      <c r="G18" s="18">
        <v>5018014.39</v>
      </c>
      <c r="H18" s="61">
        <f t="shared" si="1"/>
        <v>137.5257530897595</v>
      </c>
      <c r="I18" s="1" t="str">
        <f t="shared" si="2"/>
        <v>НЕТ</v>
      </c>
      <c r="J18" s="6" t="s">
        <v>126</v>
      </c>
      <c r="K18" s="6" t="s">
        <v>38</v>
      </c>
      <c r="L18" s="7">
        <v>212.936</v>
      </c>
    </row>
    <row r="19" spans="1:12" ht="110.25">
      <c r="A19" s="46" t="s">
        <v>405</v>
      </c>
      <c r="B19" s="45" t="s">
        <v>52</v>
      </c>
      <c r="C19" s="9">
        <v>1832096000</v>
      </c>
      <c r="D19" s="43">
        <v>70000</v>
      </c>
      <c r="E19" s="9">
        <v>40626</v>
      </c>
      <c r="F19" s="61">
        <f t="shared" si="0"/>
        <v>58.037142857142854</v>
      </c>
      <c r="G19" s="18">
        <v>37800.69</v>
      </c>
      <c r="H19" s="61">
        <f t="shared" si="1"/>
        <v>107.47422864503267</v>
      </c>
      <c r="I19" s="1" t="str">
        <f t="shared" si="2"/>
        <v>НЕТ</v>
      </c>
      <c r="J19" s="6" t="s">
        <v>127</v>
      </c>
      <c r="K19" s="6" t="s">
        <v>85</v>
      </c>
      <c r="L19" s="7">
        <v>352498.0887</v>
      </c>
    </row>
    <row r="20" spans="1:12" ht="157.5">
      <c r="A20" s="46" t="s">
        <v>406</v>
      </c>
      <c r="B20" s="45" t="s">
        <v>12</v>
      </c>
      <c r="C20" s="9">
        <v>1313025000</v>
      </c>
      <c r="D20" s="43">
        <v>70000</v>
      </c>
      <c r="E20" s="9">
        <v>40626</v>
      </c>
      <c r="F20" s="61">
        <f t="shared" si="0"/>
        <v>58.037142857142854</v>
      </c>
      <c r="G20" s="18">
        <v>37800.69</v>
      </c>
      <c r="H20" s="61">
        <f t="shared" si="1"/>
        <v>107.47422864503267</v>
      </c>
      <c r="I20" s="1" t="str">
        <f t="shared" si="2"/>
        <v>НЕТ</v>
      </c>
      <c r="J20" s="6" t="s">
        <v>128</v>
      </c>
      <c r="K20" s="6" t="s">
        <v>19</v>
      </c>
      <c r="L20" s="7">
        <v>244409.8967</v>
      </c>
    </row>
    <row r="21" spans="1:12" ht="94.5">
      <c r="A21" s="46" t="s">
        <v>407</v>
      </c>
      <c r="B21" s="45" t="s">
        <v>63</v>
      </c>
      <c r="C21" s="9">
        <v>519071000</v>
      </c>
      <c r="D21" s="43">
        <v>11230000</v>
      </c>
      <c r="E21" s="9">
        <v>7949572.05</v>
      </c>
      <c r="F21" s="61">
        <f t="shared" si="0"/>
        <v>70.78870926090828</v>
      </c>
      <c r="G21" s="18">
        <v>6977592.01</v>
      </c>
      <c r="H21" s="61">
        <f t="shared" si="1"/>
        <v>113.93002111053497</v>
      </c>
      <c r="I21" s="1" t="str">
        <f t="shared" si="2"/>
        <v>НЕТ</v>
      </c>
      <c r="J21" s="6" t="s">
        <v>129</v>
      </c>
      <c r="K21" s="6" t="s">
        <v>64</v>
      </c>
      <c r="L21" s="7">
        <v>108088.192</v>
      </c>
    </row>
    <row r="22" spans="1:8" ht="141.75">
      <c r="A22" s="46" t="s">
        <v>408</v>
      </c>
      <c r="B22" s="45" t="s">
        <v>84</v>
      </c>
      <c r="C22" s="9">
        <v>0</v>
      </c>
      <c r="D22" s="43">
        <v>11230000</v>
      </c>
      <c r="E22" s="9">
        <v>7949572.05</v>
      </c>
      <c r="F22" s="61">
        <f t="shared" si="0"/>
        <v>70.78870926090828</v>
      </c>
      <c r="G22" s="18">
        <v>6977592.01</v>
      </c>
      <c r="H22" s="61">
        <f t="shared" si="1"/>
        <v>113.93002111053497</v>
      </c>
    </row>
    <row r="23" spans="1:8" ht="94.5">
      <c r="A23" s="46" t="s">
        <v>409</v>
      </c>
      <c r="B23" s="45" t="s">
        <v>41</v>
      </c>
      <c r="C23" s="9">
        <v>0</v>
      </c>
      <c r="D23" s="43">
        <v>100000</v>
      </c>
      <c r="E23" s="9">
        <v>-871027.35</v>
      </c>
      <c r="F23" s="61">
        <f t="shared" si="0"/>
        <v>-871.02735</v>
      </c>
      <c r="G23" s="11">
        <v>-936646.65</v>
      </c>
      <c r="H23" s="61">
        <f t="shared" si="1"/>
        <v>92.99423106888814</v>
      </c>
    </row>
    <row r="24" spans="1:8" ht="141.75">
      <c r="A24" s="46" t="s">
        <v>410</v>
      </c>
      <c r="B24" s="45" t="s">
        <v>56</v>
      </c>
      <c r="C24" s="9">
        <v>0</v>
      </c>
      <c r="D24" s="43">
        <v>100000</v>
      </c>
      <c r="E24" s="9">
        <v>-871027.35</v>
      </c>
      <c r="F24" s="61">
        <f t="shared" si="0"/>
        <v>-871.02735</v>
      </c>
      <c r="G24" s="11">
        <v>-936646.65</v>
      </c>
      <c r="H24" s="61">
        <f t="shared" si="1"/>
        <v>92.99423106888814</v>
      </c>
    </row>
    <row r="25" spans="1:12" s="3" customFormat="1" ht="21.75" customHeight="1">
      <c r="A25" s="14" t="s">
        <v>11</v>
      </c>
      <c r="B25" s="22" t="s">
        <v>105</v>
      </c>
      <c r="C25" s="15">
        <v>8444344719</v>
      </c>
      <c r="D25" s="15">
        <v>19791000</v>
      </c>
      <c r="E25" s="15">
        <v>12140610.67</v>
      </c>
      <c r="F25" s="16">
        <f t="shared" si="0"/>
        <v>61.344099186498916</v>
      </c>
      <c r="G25" s="17">
        <v>6026708.21</v>
      </c>
      <c r="H25" s="16">
        <f t="shared" si="1"/>
        <v>201.4467972724367</v>
      </c>
      <c r="I25" s="1" t="str">
        <f aca="true" t="shared" si="3" ref="I25:I50">IF(B25=K25,"ДА","НЕТ")</f>
        <v>ДА</v>
      </c>
      <c r="J25" s="4" t="s">
        <v>130</v>
      </c>
      <c r="K25" s="4" t="s">
        <v>105</v>
      </c>
      <c r="L25" s="8">
        <v>1530831.1696</v>
      </c>
    </row>
    <row r="26" spans="1:12" s="3" customFormat="1" ht="35.25" customHeight="1">
      <c r="A26" s="62" t="s">
        <v>620</v>
      </c>
      <c r="B26" s="56" t="s">
        <v>99</v>
      </c>
      <c r="C26" s="59"/>
      <c r="D26" s="63">
        <v>12024000</v>
      </c>
      <c r="E26" s="63">
        <v>7609383.54</v>
      </c>
      <c r="F26" s="61">
        <f t="shared" si="0"/>
        <v>63.28495958083833</v>
      </c>
      <c r="G26" s="18">
        <v>421726.56</v>
      </c>
      <c r="H26" s="61">
        <f t="shared" si="1"/>
        <v>1804.3405992736148</v>
      </c>
      <c r="I26" s="1"/>
      <c r="J26" s="4"/>
      <c r="K26" s="4"/>
      <c r="L26" s="8"/>
    </row>
    <row r="27" spans="1:12" s="3" customFormat="1" ht="47.25" customHeight="1">
      <c r="A27" s="62" t="s">
        <v>621</v>
      </c>
      <c r="B27" s="56" t="s">
        <v>29</v>
      </c>
      <c r="C27" s="59"/>
      <c r="D27" s="63">
        <v>7094000</v>
      </c>
      <c r="E27" s="9">
        <v>5698650.2</v>
      </c>
      <c r="F27" s="61">
        <f t="shared" si="0"/>
        <v>80.33056385678037</v>
      </c>
      <c r="G27" s="18">
        <v>263695.21</v>
      </c>
      <c r="H27" s="61">
        <f t="shared" si="1"/>
        <v>2161.074598207529</v>
      </c>
      <c r="I27" s="1"/>
      <c r="J27" s="4"/>
      <c r="K27" s="4"/>
      <c r="L27" s="8"/>
    </row>
    <row r="28" spans="1:12" s="3" customFormat="1" ht="34.5" customHeight="1">
      <c r="A28" s="62" t="s">
        <v>622</v>
      </c>
      <c r="B28" s="56" t="s">
        <v>29</v>
      </c>
      <c r="C28" s="59"/>
      <c r="D28" s="63">
        <v>7094000</v>
      </c>
      <c r="E28" s="9">
        <v>5703370.64</v>
      </c>
      <c r="F28" s="61">
        <f t="shared" si="0"/>
        <v>80.39710515928954</v>
      </c>
      <c r="G28" s="18">
        <v>263695.21</v>
      </c>
      <c r="H28" s="61"/>
      <c r="I28" s="1"/>
      <c r="J28" s="4"/>
      <c r="K28" s="4"/>
      <c r="L28" s="8"/>
    </row>
    <row r="29" spans="1:12" s="3" customFormat="1" ht="49.5" customHeight="1">
      <c r="A29" s="62" t="s">
        <v>623</v>
      </c>
      <c r="B29" s="56" t="s">
        <v>107</v>
      </c>
      <c r="C29" s="59"/>
      <c r="D29" s="63"/>
      <c r="E29" s="9">
        <v>-4720.44</v>
      </c>
      <c r="F29" s="61"/>
      <c r="G29" s="18"/>
      <c r="H29" s="61"/>
      <c r="I29" s="1"/>
      <c r="J29" s="4"/>
      <c r="K29" s="4"/>
      <c r="L29" s="8"/>
    </row>
    <row r="30" spans="1:12" s="3" customFormat="1" ht="47.25">
      <c r="A30" s="62" t="s">
        <v>624</v>
      </c>
      <c r="B30" s="56" t="s">
        <v>37</v>
      </c>
      <c r="C30" s="59"/>
      <c r="D30" s="63">
        <v>4930000</v>
      </c>
      <c r="E30" s="9">
        <v>1910733.34</v>
      </c>
      <c r="F30" s="61">
        <f t="shared" si="0"/>
        <v>38.75726855983773</v>
      </c>
      <c r="G30" s="18">
        <v>158031.35</v>
      </c>
      <c r="H30" s="61">
        <f t="shared" si="1"/>
        <v>1209.0849948443774</v>
      </c>
      <c r="I30" s="1"/>
      <c r="J30" s="4"/>
      <c r="K30" s="4"/>
      <c r="L30" s="8"/>
    </row>
    <row r="31" spans="1:12" s="3" customFormat="1" ht="78.75">
      <c r="A31" s="77" t="s">
        <v>625</v>
      </c>
      <c r="B31" s="78" t="s">
        <v>101</v>
      </c>
      <c r="C31" s="59"/>
      <c r="D31" s="63">
        <v>4930000</v>
      </c>
      <c r="E31" s="9">
        <v>1910733.34</v>
      </c>
      <c r="F31" s="61">
        <f t="shared" si="0"/>
        <v>38.75726855983773</v>
      </c>
      <c r="G31" s="18">
        <v>158031.35</v>
      </c>
      <c r="H31" s="61">
        <f t="shared" si="1"/>
        <v>1209.0849948443774</v>
      </c>
      <c r="I31" s="1"/>
      <c r="J31" s="4"/>
      <c r="K31" s="4"/>
      <c r="L31" s="8"/>
    </row>
    <row r="32" spans="1:12" s="3" customFormat="1" ht="31.5" customHeight="1">
      <c r="A32" s="69" t="s">
        <v>627</v>
      </c>
      <c r="B32" s="56" t="s">
        <v>626</v>
      </c>
      <c r="C32" s="59"/>
      <c r="D32" s="63"/>
      <c r="E32" s="9"/>
      <c r="F32" s="61"/>
      <c r="G32" s="18">
        <v>0</v>
      </c>
      <c r="H32" s="61"/>
      <c r="I32" s="1"/>
      <c r="J32" s="4"/>
      <c r="K32" s="4"/>
      <c r="L32" s="8"/>
    </row>
    <row r="33" spans="1:12" ht="31.5">
      <c r="A33" s="79" t="s">
        <v>558</v>
      </c>
      <c r="B33" s="64" t="s">
        <v>565</v>
      </c>
      <c r="C33" s="9">
        <v>8444344719</v>
      </c>
      <c r="D33" s="9">
        <v>350000</v>
      </c>
      <c r="E33" s="9">
        <v>-87710.52</v>
      </c>
      <c r="F33" s="61">
        <f t="shared" si="0"/>
        <v>-25.06014857142857</v>
      </c>
      <c r="G33" s="18">
        <v>1261378.03</v>
      </c>
      <c r="H33" s="61">
        <f t="shared" si="1"/>
        <v>-6.953547462690467</v>
      </c>
      <c r="I33" s="1" t="str">
        <f t="shared" si="3"/>
        <v>НЕТ</v>
      </c>
      <c r="J33" s="6" t="s">
        <v>131</v>
      </c>
      <c r="K33" s="6" t="s">
        <v>99</v>
      </c>
      <c r="L33" s="7">
        <v>1530831.1396</v>
      </c>
    </row>
    <row r="34" spans="1:12" ht="36.75" customHeight="1">
      <c r="A34" s="79" t="s">
        <v>559</v>
      </c>
      <c r="B34" s="45" t="s">
        <v>565</v>
      </c>
      <c r="C34" s="9">
        <v>5780040719</v>
      </c>
      <c r="D34" s="9">
        <v>350000</v>
      </c>
      <c r="E34" s="9">
        <v>-87710.52</v>
      </c>
      <c r="F34" s="61">
        <f t="shared" si="0"/>
        <v>-25.06014857142857</v>
      </c>
      <c r="G34" s="18">
        <v>1261937.83</v>
      </c>
      <c r="H34" s="61">
        <f t="shared" si="1"/>
        <v>-6.950462844908929</v>
      </c>
      <c r="I34" s="1" t="str">
        <f t="shared" si="3"/>
        <v>НЕТ</v>
      </c>
      <c r="J34" s="6" t="s">
        <v>132</v>
      </c>
      <c r="K34" s="6" t="s">
        <v>29</v>
      </c>
      <c r="L34" s="7">
        <v>1071121.4258</v>
      </c>
    </row>
    <row r="35" spans="1:12" ht="47.25">
      <c r="A35" s="39" t="s">
        <v>560</v>
      </c>
      <c r="B35" s="45" t="s">
        <v>566</v>
      </c>
      <c r="C35" s="9">
        <v>5780040719</v>
      </c>
      <c r="D35" s="9"/>
      <c r="E35" s="9"/>
      <c r="F35" s="60"/>
      <c r="G35" s="18">
        <v>-559.8</v>
      </c>
      <c r="H35" s="61"/>
      <c r="I35" s="1" t="str">
        <f t="shared" si="3"/>
        <v>НЕТ</v>
      </c>
      <c r="J35" s="6" t="s">
        <v>133</v>
      </c>
      <c r="K35" s="6" t="s">
        <v>29</v>
      </c>
      <c r="L35" s="7">
        <v>1071330.3517</v>
      </c>
    </row>
    <row r="36" spans="1:12" ht="26.25" customHeight="1">
      <c r="A36" s="39" t="s">
        <v>561</v>
      </c>
      <c r="B36" s="45" t="s">
        <v>77</v>
      </c>
      <c r="C36" s="9">
        <v>0</v>
      </c>
      <c r="D36" s="9">
        <v>2100000</v>
      </c>
      <c r="E36" s="9">
        <v>772379.26</v>
      </c>
      <c r="F36" s="61">
        <f t="shared" si="0"/>
        <v>36.77996476190476</v>
      </c>
      <c r="G36" s="18">
        <v>1006892.68</v>
      </c>
      <c r="H36" s="61">
        <f t="shared" si="1"/>
        <v>76.70919407220241</v>
      </c>
      <c r="I36" s="1" t="str">
        <f t="shared" si="3"/>
        <v>НЕТ</v>
      </c>
      <c r="J36" s="6" t="s">
        <v>134</v>
      </c>
      <c r="K36" s="6" t="s">
        <v>107</v>
      </c>
      <c r="L36" s="7">
        <v>-208.9259</v>
      </c>
    </row>
    <row r="37" spans="1:12" ht="22.5" customHeight="1">
      <c r="A37" s="39" t="s">
        <v>562</v>
      </c>
      <c r="B37" s="45" t="s">
        <v>77</v>
      </c>
      <c r="C37" s="9">
        <v>2664304000</v>
      </c>
      <c r="D37" s="9">
        <v>2100000</v>
      </c>
      <c r="E37" s="9">
        <v>772379.26</v>
      </c>
      <c r="F37" s="61">
        <f t="shared" si="0"/>
        <v>36.77996476190476</v>
      </c>
      <c r="G37" s="18">
        <v>1006892.68</v>
      </c>
      <c r="H37" s="61">
        <f t="shared" si="1"/>
        <v>76.70919407220241</v>
      </c>
      <c r="I37" s="1" t="str">
        <f t="shared" si="3"/>
        <v>НЕТ</v>
      </c>
      <c r="J37" s="6" t="s">
        <v>135</v>
      </c>
      <c r="K37" s="6" t="s">
        <v>37</v>
      </c>
      <c r="L37" s="7">
        <v>459134.0031</v>
      </c>
    </row>
    <row r="38" spans="1:12" ht="39" customHeight="1">
      <c r="A38" s="39" t="s">
        <v>563</v>
      </c>
      <c r="B38" s="45" t="s">
        <v>567</v>
      </c>
      <c r="C38" s="9">
        <v>2664304000</v>
      </c>
      <c r="D38" s="9">
        <v>5317000</v>
      </c>
      <c r="E38" s="9">
        <v>3846558.39</v>
      </c>
      <c r="F38" s="61">
        <f t="shared" si="0"/>
        <v>72.34452492006771</v>
      </c>
      <c r="G38" s="18">
        <v>3336710.94</v>
      </c>
      <c r="H38" s="61">
        <f t="shared" si="1"/>
        <v>115.27994061121758</v>
      </c>
      <c r="I38" s="1" t="str">
        <f t="shared" si="3"/>
        <v>НЕТ</v>
      </c>
      <c r="J38" s="6" t="s">
        <v>136</v>
      </c>
      <c r="K38" s="6" t="s">
        <v>101</v>
      </c>
      <c r="L38" s="7">
        <v>459139.8024</v>
      </c>
    </row>
    <row r="39" spans="1:12" ht="47.25">
      <c r="A39" s="39" t="s">
        <v>564</v>
      </c>
      <c r="B39" s="45" t="s">
        <v>568</v>
      </c>
      <c r="C39" s="9">
        <v>0</v>
      </c>
      <c r="D39" s="9">
        <v>5317000</v>
      </c>
      <c r="E39" s="9">
        <v>3846558.39</v>
      </c>
      <c r="F39" s="61">
        <f t="shared" si="0"/>
        <v>72.34452492006771</v>
      </c>
      <c r="G39" s="18">
        <v>3336710.94</v>
      </c>
      <c r="H39" s="61">
        <f t="shared" si="1"/>
        <v>115.27994061121758</v>
      </c>
      <c r="I39" s="1" t="str">
        <f t="shared" si="3"/>
        <v>НЕТ</v>
      </c>
      <c r="J39" s="6" t="s">
        <v>137</v>
      </c>
      <c r="K39" s="6" t="s">
        <v>46</v>
      </c>
      <c r="L39" s="7">
        <v>575.7108</v>
      </c>
    </row>
    <row r="40" spans="1:12" ht="15.75">
      <c r="A40" s="14" t="s">
        <v>53</v>
      </c>
      <c r="B40" s="22" t="s">
        <v>59</v>
      </c>
      <c r="C40" s="15">
        <v>13906625000</v>
      </c>
      <c r="D40" s="15">
        <f>D41+D43</f>
        <v>32374000</v>
      </c>
      <c r="E40" s="15">
        <v>4636570.83</v>
      </c>
      <c r="F40" s="16">
        <f t="shared" si="0"/>
        <v>14.321896676345217</v>
      </c>
      <c r="G40" s="17">
        <v>12361383.84</v>
      </c>
      <c r="H40" s="16">
        <f t="shared" si="1"/>
        <v>37.50850948416144</v>
      </c>
      <c r="I40" s="1" t="str">
        <f t="shared" si="3"/>
        <v>ДА</v>
      </c>
      <c r="J40" s="4" t="s">
        <v>138</v>
      </c>
      <c r="K40" s="4" t="s">
        <v>59</v>
      </c>
      <c r="L40" s="8">
        <v>1345340.5755</v>
      </c>
    </row>
    <row r="41" spans="1:12" ht="15.75">
      <c r="A41" s="46" t="s">
        <v>411</v>
      </c>
      <c r="B41" s="45" t="s">
        <v>569</v>
      </c>
      <c r="C41" s="9">
        <v>11561451000</v>
      </c>
      <c r="D41" s="9">
        <v>493000</v>
      </c>
      <c r="E41" s="9">
        <v>37967.74</v>
      </c>
      <c r="F41" s="61">
        <f t="shared" si="0"/>
        <v>7.701367139959432</v>
      </c>
      <c r="G41" s="18">
        <v>1419.95</v>
      </c>
      <c r="H41" s="61">
        <f t="shared" si="1"/>
        <v>2673.8786576992143</v>
      </c>
      <c r="I41" s="1" t="str">
        <f t="shared" si="3"/>
        <v>НЕТ</v>
      </c>
      <c r="J41" s="6" t="s">
        <v>139</v>
      </c>
      <c r="K41" s="6" t="s">
        <v>35</v>
      </c>
      <c r="L41" s="7">
        <v>1002920.2183</v>
      </c>
    </row>
    <row r="42" spans="1:12" ht="63">
      <c r="A42" s="46" t="s">
        <v>412</v>
      </c>
      <c r="B42" s="45" t="s">
        <v>570</v>
      </c>
      <c r="C42" s="9">
        <v>9575704000</v>
      </c>
      <c r="D42" s="9">
        <v>493000</v>
      </c>
      <c r="E42" s="9">
        <v>37967.74</v>
      </c>
      <c r="F42" s="61">
        <f t="shared" si="0"/>
        <v>7.701367139959432</v>
      </c>
      <c r="G42" s="18">
        <v>1419.95</v>
      </c>
      <c r="H42" s="61">
        <f t="shared" si="1"/>
        <v>2673.8786576992143</v>
      </c>
      <c r="I42" s="1" t="str">
        <f t="shared" si="3"/>
        <v>НЕТ</v>
      </c>
      <c r="J42" s="6" t="s">
        <v>140</v>
      </c>
      <c r="K42" s="6" t="s">
        <v>44</v>
      </c>
      <c r="L42" s="7">
        <v>1002938.2863</v>
      </c>
    </row>
    <row r="43" spans="1:12" ht="31.5">
      <c r="A43" s="46" t="s">
        <v>413</v>
      </c>
      <c r="B43" s="45" t="s">
        <v>571</v>
      </c>
      <c r="C43" s="9">
        <v>1985747000</v>
      </c>
      <c r="D43" s="9">
        <v>31881000</v>
      </c>
      <c r="E43" s="9">
        <v>4598603.09</v>
      </c>
      <c r="F43" s="61">
        <f t="shared" si="0"/>
        <v>14.424274928640882</v>
      </c>
      <c r="G43" s="18">
        <v>12359963.89</v>
      </c>
      <c r="H43" s="61">
        <f t="shared" si="1"/>
        <v>37.20563531516919</v>
      </c>
      <c r="I43" s="1" t="str">
        <f t="shared" si="3"/>
        <v>НЕТ</v>
      </c>
      <c r="J43" s="6" t="s">
        <v>141</v>
      </c>
      <c r="K43" s="6" t="s">
        <v>108</v>
      </c>
      <c r="L43" s="7">
        <v>-18.068</v>
      </c>
    </row>
    <row r="44" spans="1:12" ht="15.75">
      <c r="A44" s="46" t="s">
        <v>414</v>
      </c>
      <c r="B44" s="45" t="s">
        <v>572</v>
      </c>
      <c r="C44" s="9">
        <v>2212244000</v>
      </c>
      <c r="D44" s="9">
        <v>31281000</v>
      </c>
      <c r="E44" s="9">
        <v>4480504.66</v>
      </c>
      <c r="F44" s="61">
        <f t="shared" si="0"/>
        <v>14.323406093155592</v>
      </c>
      <c r="G44" s="18">
        <v>12306008.59</v>
      </c>
      <c r="H44" s="61">
        <f t="shared" si="1"/>
        <v>36.40908119990188</v>
      </c>
      <c r="I44" s="1" t="str">
        <f t="shared" si="3"/>
        <v>НЕТ</v>
      </c>
      <c r="J44" s="6" t="s">
        <v>142</v>
      </c>
      <c r="K44" s="6" t="s">
        <v>17</v>
      </c>
      <c r="L44" s="7">
        <v>309182.0628</v>
      </c>
    </row>
    <row r="45" spans="1:12" ht="47.25">
      <c r="A45" s="46" t="s">
        <v>415</v>
      </c>
      <c r="B45" s="45" t="s">
        <v>573</v>
      </c>
      <c r="C45" s="9">
        <v>370502000</v>
      </c>
      <c r="D45" s="9">
        <v>31281000</v>
      </c>
      <c r="E45" s="9">
        <v>4480504.66</v>
      </c>
      <c r="F45" s="61">
        <f t="shared" si="0"/>
        <v>14.323406093155592</v>
      </c>
      <c r="G45" s="18">
        <v>12306008.59</v>
      </c>
      <c r="H45" s="61">
        <f t="shared" si="1"/>
        <v>36.40908119990188</v>
      </c>
      <c r="I45" s="1" t="str">
        <f t="shared" si="3"/>
        <v>НЕТ</v>
      </c>
      <c r="J45" s="6" t="s">
        <v>143</v>
      </c>
      <c r="K45" s="6" t="s">
        <v>83</v>
      </c>
      <c r="L45" s="7">
        <v>108525.8875</v>
      </c>
    </row>
    <row r="46" spans="1:12" ht="15.75">
      <c r="A46" s="46" t="s">
        <v>416</v>
      </c>
      <c r="B46" s="45" t="s">
        <v>574</v>
      </c>
      <c r="C46" s="9">
        <v>1841742000</v>
      </c>
      <c r="D46" s="9">
        <v>600000</v>
      </c>
      <c r="E46" s="9">
        <v>118098.43</v>
      </c>
      <c r="F46" s="61">
        <f t="shared" si="0"/>
        <v>19.683071666666667</v>
      </c>
      <c r="G46" s="18">
        <v>53955.3</v>
      </c>
      <c r="H46" s="61">
        <f t="shared" si="1"/>
        <v>218.8819819368996</v>
      </c>
      <c r="I46" s="1" t="str">
        <f t="shared" si="3"/>
        <v>НЕТ</v>
      </c>
      <c r="J46" s="6" t="s">
        <v>144</v>
      </c>
      <c r="K46" s="6" t="s">
        <v>106</v>
      </c>
      <c r="L46" s="7">
        <v>200656.1753</v>
      </c>
    </row>
    <row r="47" spans="1:12" s="3" customFormat="1" ht="47.25">
      <c r="A47" s="46" t="s">
        <v>417</v>
      </c>
      <c r="B47" s="45" t="s">
        <v>421</v>
      </c>
      <c r="C47" s="9">
        <v>132930000</v>
      </c>
      <c r="D47" s="9">
        <v>600000</v>
      </c>
      <c r="E47" s="9">
        <v>118098.43</v>
      </c>
      <c r="F47" s="61">
        <f t="shared" si="0"/>
        <v>19.683071666666667</v>
      </c>
      <c r="G47" s="18">
        <v>53955.3</v>
      </c>
      <c r="H47" s="61">
        <f t="shared" si="1"/>
        <v>218.8819819368996</v>
      </c>
      <c r="I47" s="1" t="str">
        <f t="shared" si="3"/>
        <v>НЕТ</v>
      </c>
      <c r="J47" s="6" t="s">
        <v>145</v>
      </c>
      <c r="K47" s="6" t="s">
        <v>88</v>
      </c>
      <c r="L47" s="7">
        <v>33238.2944</v>
      </c>
    </row>
    <row r="48" spans="1:12" ht="15.75">
      <c r="A48" s="14" t="s">
        <v>24</v>
      </c>
      <c r="B48" s="22" t="s">
        <v>10</v>
      </c>
      <c r="C48" s="15">
        <v>432239600</v>
      </c>
      <c r="D48" s="15">
        <v>4350000</v>
      </c>
      <c r="E48" s="15">
        <v>1915674.59</v>
      </c>
      <c r="F48" s="16">
        <f t="shared" si="0"/>
        <v>44.038496321839084</v>
      </c>
      <c r="G48" s="17">
        <f>G49</f>
        <v>1941529.25</v>
      </c>
      <c r="H48" s="16">
        <f t="shared" si="1"/>
        <v>98.66833528261293</v>
      </c>
      <c r="I48" s="1" t="str">
        <f t="shared" si="3"/>
        <v>ДА</v>
      </c>
      <c r="J48" s="4" t="s">
        <v>146</v>
      </c>
      <c r="K48" s="4" t="s">
        <v>10</v>
      </c>
      <c r="L48" s="8">
        <v>111599.7441</v>
      </c>
    </row>
    <row r="49" spans="1:12" ht="53.25" customHeight="1">
      <c r="A49" s="85" t="s">
        <v>418</v>
      </c>
      <c r="B49" s="45" t="s">
        <v>420</v>
      </c>
      <c r="C49" s="40">
        <v>6000</v>
      </c>
      <c r="D49" s="9">
        <v>4350000</v>
      </c>
      <c r="E49" s="9">
        <v>1915674.59</v>
      </c>
      <c r="F49" s="61">
        <f t="shared" si="0"/>
        <v>44.038496321839084</v>
      </c>
      <c r="G49" s="18">
        <v>1941529.25</v>
      </c>
      <c r="H49" s="61">
        <f t="shared" si="1"/>
        <v>98.66833528261293</v>
      </c>
      <c r="I49" s="1" t="str">
        <f t="shared" si="3"/>
        <v>НЕТ</v>
      </c>
      <c r="J49" s="6" t="s">
        <v>147</v>
      </c>
      <c r="K49" s="6" t="s">
        <v>103</v>
      </c>
      <c r="L49" s="7">
        <v>2.285</v>
      </c>
    </row>
    <row r="50" spans="1:12" ht="63">
      <c r="A50" s="85" t="s">
        <v>419</v>
      </c>
      <c r="B50" s="45" t="s">
        <v>422</v>
      </c>
      <c r="C50" s="40">
        <v>6000</v>
      </c>
      <c r="D50" s="9">
        <v>4350000</v>
      </c>
      <c r="E50" s="9">
        <v>1915674.59</v>
      </c>
      <c r="F50" s="61">
        <f t="shared" si="0"/>
        <v>44.038496321839084</v>
      </c>
      <c r="G50" s="18">
        <v>1941529.25</v>
      </c>
      <c r="H50" s="61">
        <f t="shared" si="1"/>
        <v>98.66833528261293</v>
      </c>
      <c r="I50" s="1" t="str">
        <f t="shared" si="3"/>
        <v>НЕТ</v>
      </c>
      <c r="J50" s="6" t="s">
        <v>148</v>
      </c>
      <c r="K50" s="6" t="s">
        <v>3</v>
      </c>
      <c r="L50" s="7">
        <v>2.285</v>
      </c>
    </row>
    <row r="51" spans="1:12" ht="45.75" customHeight="1">
      <c r="A51" s="87" t="s">
        <v>668</v>
      </c>
      <c r="B51" s="96" t="s">
        <v>664</v>
      </c>
      <c r="C51" s="95"/>
      <c r="D51" s="15"/>
      <c r="E51" s="15"/>
      <c r="F51" s="16"/>
      <c r="G51" s="17">
        <v>-2462.4</v>
      </c>
      <c r="H51" s="16"/>
      <c r="J51" s="6"/>
      <c r="K51" s="6"/>
      <c r="L51" s="7"/>
    </row>
    <row r="52" spans="1:12" ht="20.25" customHeight="1">
      <c r="A52" s="62" t="s">
        <v>669</v>
      </c>
      <c r="B52" s="97" t="s">
        <v>665</v>
      </c>
      <c r="C52" s="40"/>
      <c r="D52" s="9"/>
      <c r="E52" s="9"/>
      <c r="F52" s="61"/>
      <c r="G52" s="18">
        <v>-2462.4</v>
      </c>
      <c r="H52" s="61"/>
      <c r="J52" s="6"/>
      <c r="K52" s="6"/>
      <c r="L52" s="7"/>
    </row>
    <row r="53" spans="1:12" ht="29.25" customHeight="1">
      <c r="A53" s="62" t="s">
        <v>671</v>
      </c>
      <c r="B53" s="97" t="s">
        <v>666</v>
      </c>
      <c r="C53" s="40"/>
      <c r="D53" s="9"/>
      <c r="E53" s="9"/>
      <c r="F53" s="61"/>
      <c r="G53" s="18">
        <v>-2462.4</v>
      </c>
      <c r="H53" s="61"/>
      <c r="J53" s="6"/>
      <c r="K53" s="6"/>
      <c r="L53" s="7"/>
    </row>
    <row r="54" spans="1:12" ht="44.25" customHeight="1">
      <c r="A54" s="62" t="s">
        <v>670</v>
      </c>
      <c r="B54" s="97" t="s">
        <v>667</v>
      </c>
      <c r="C54" s="40"/>
      <c r="D54" s="9"/>
      <c r="E54" s="9"/>
      <c r="F54" s="61"/>
      <c r="G54" s="18">
        <v>-2462.4</v>
      </c>
      <c r="H54" s="61"/>
      <c r="J54" s="6"/>
      <c r="K54" s="6"/>
      <c r="L54" s="7"/>
    </row>
    <row r="55" spans="1:12" ht="63">
      <c r="A55" s="55" t="s">
        <v>9</v>
      </c>
      <c r="B55" s="57" t="s">
        <v>86</v>
      </c>
      <c r="C55" s="15">
        <v>121782049</v>
      </c>
      <c r="D55" s="48">
        <v>36100000</v>
      </c>
      <c r="E55" s="15">
        <v>10940865.51</v>
      </c>
      <c r="F55" s="16">
        <f t="shared" si="0"/>
        <v>30.307106675900275</v>
      </c>
      <c r="G55" s="94">
        <v>26371622.74</v>
      </c>
      <c r="H55" s="16">
        <f t="shared" si="1"/>
        <v>41.48726689239754</v>
      </c>
      <c r="I55" s="1" t="str">
        <f>IF(B55=K55,"ДА","НЕТ")</f>
        <v>ДА</v>
      </c>
      <c r="J55" s="4" t="s">
        <v>149</v>
      </c>
      <c r="K55" s="4" t="s">
        <v>86</v>
      </c>
      <c r="L55" s="8">
        <v>33715.6158</v>
      </c>
    </row>
    <row r="56" spans="1:12" ht="110.25">
      <c r="A56" s="44" t="s">
        <v>428</v>
      </c>
      <c r="B56" s="45" t="s">
        <v>423</v>
      </c>
      <c r="C56" s="9">
        <v>1951000</v>
      </c>
      <c r="D56" s="43">
        <v>35700000</v>
      </c>
      <c r="E56" s="43">
        <v>10734653.26</v>
      </c>
      <c r="F56" s="61">
        <f t="shared" si="0"/>
        <v>30.06905675070028</v>
      </c>
      <c r="G56" s="54">
        <v>26174255.74</v>
      </c>
      <c r="H56" s="61">
        <f t="shared" si="1"/>
        <v>41.01225787136747</v>
      </c>
      <c r="I56" s="1" t="str">
        <f aca="true" t="shared" si="4" ref="I56:I85">IF(B56=K56,"ДА","НЕТ")</f>
        <v>НЕТ</v>
      </c>
      <c r="J56" s="6" t="s">
        <v>150</v>
      </c>
      <c r="K56" s="6" t="s">
        <v>76</v>
      </c>
      <c r="L56" s="7">
        <v>0</v>
      </c>
    </row>
    <row r="57" spans="1:12" ht="78.75">
      <c r="A57" s="44" t="s">
        <v>429</v>
      </c>
      <c r="B57" s="45" t="s">
        <v>424</v>
      </c>
      <c r="C57" s="9">
        <v>1951000</v>
      </c>
      <c r="D57" s="43">
        <v>35000000</v>
      </c>
      <c r="E57" s="43">
        <v>10047581.61</v>
      </c>
      <c r="F57" s="61">
        <f t="shared" si="0"/>
        <v>28.707376028571424</v>
      </c>
      <c r="G57" s="11">
        <v>25717397.82</v>
      </c>
      <c r="H57" s="61">
        <f t="shared" si="1"/>
        <v>39.069200081301226</v>
      </c>
      <c r="I57" s="1" t="str">
        <f t="shared" si="4"/>
        <v>НЕТ</v>
      </c>
      <c r="J57" s="6" t="s">
        <v>151</v>
      </c>
      <c r="K57" s="6" t="s">
        <v>73</v>
      </c>
      <c r="L57" s="7">
        <v>0</v>
      </c>
    </row>
    <row r="58" spans="1:12" ht="110.25">
      <c r="A58" s="44" t="s">
        <v>430</v>
      </c>
      <c r="B58" s="45" t="s">
        <v>425</v>
      </c>
      <c r="C58" s="9">
        <v>36912993</v>
      </c>
      <c r="D58" s="43">
        <v>35000000</v>
      </c>
      <c r="E58" s="43">
        <v>10047581.61</v>
      </c>
      <c r="F58" s="61">
        <f t="shared" si="0"/>
        <v>28.707376028571424</v>
      </c>
      <c r="G58" s="11">
        <v>25717397.82</v>
      </c>
      <c r="H58" s="61">
        <f t="shared" si="1"/>
        <v>39.069200081301226</v>
      </c>
      <c r="I58" s="1" t="str">
        <f t="shared" si="4"/>
        <v>НЕТ</v>
      </c>
      <c r="J58" s="6" t="s">
        <v>152</v>
      </c>
      <c r="K58" s="6" t="s">
        <v>45</v>
      </c>
      <c r="L58" s="7">
        <v>0</v>
      </c>
    </row>
    <row r="59" spans="1:12" ht="110.25">
      <c r="A59" s="44" t="s">
        <v>431</v>
      </c>
      <c r="B59" s="45" t="s">
        <v>426</v>
      </c>
      <c r="C59" s="9">
        <v>36912993</v>
      </c>
      <c r="D59" s="43">
        <v>500000</v>
      </c>
      <c r="E59" s="43">
        <v>475851.34</v>
      </c>
      <c r="F59" s="61">
        <f t="shared" si="0"/>
        <v>95.17026800000001</v>
      </c>
      <c r="G59" s="54">
        <v>405377.88</v>
      </c>
      <c r="H59" s="61">
        <f t="shared" si="1"/>
        <v>117.3846338137641</v>
      </c>
      <c r="I59" s="1" t="str">
        <f t="shared" si="4"/>
        <v>НЕТ</v>
      </c>
      <c r="J59" s="6" t="s">
        <v>153</v>
      </c>
      <c r="K59" s="6" t="s">
        <v>20</v>
      </c>
      <c r="L59" s="7">
        <v>0</v>
      </c>
    </row>
    <row r="60" spans="1:12" ht="94.5">
      <c r="A60" s="44" t="s">
        <v>432</v>
      </c>
      <c r="B60" s="45" t="s">
        <v>427</v>
      </c>
      <c r="C60" s="9">
        <v>12188059</v>
      </c>
      <c r="D60" s="43">
        <v>500000</v>
      </c>
      <c r="E60" s="43">
        <v>475851.34</v>
      </c>
      <c r="F60" s="61">
        <f t="shared" si="0"/>
        <v>95.17026800000001</v>
      </c>
      <c r="G60" s="54">
        <v>405377.88</v>
      </c>
      <c r="H60" s="61">
        <f t="shared" si="1"/>
        <v>117.3846338137641</v>
      </c>
      <c r="I60" s="1" t="str">
        <f t="shared" si="4"/>
        <v>НЕТ</v>
      </c>
      <c r="J60" s="6" t="s">
        <v>154</v>
      </c>
      <c r="K60" s="6" t="s">
        <v>65</v>
      </c>
      <c r="L60" s="7">
        <v>2231.5667</v>
      </c>
    </row>
    <row r="61" spans="1:12" ht="47.25">
      <c r="A61" s="44" t="s">
        <v>433</v>
      </c>
      <c r="B61" s="45" t="s">
        <v>90</v>
      </c>
      <c r="C61" s="9">
        <v>12188059</v>
      </c>
      <c r="D61" s="43">
        <v>200000</v>
      </c>
      <c r="E61" s="43">
        <v>211220.31</v>
      </c>
      <c r="F61" s="61">
        <f t="shared" si="0"/>
        <v>105.61015499999999</v>
      </c>
      <c r="G61" s="54">
        <v>51480.04</v>
      </c>
      <c r="H61" s="61">
        <f t="shared" si="1"/>
        <v>410.2955436709062</v>
      </c>
      <c r="I61" s="1" t="str">
        <f t="shared" si="4"/>
        <v>НЕТ</v>
      </c>
      <c r="J61" s="6" t="s">
        <v>155</v>
      </c>
      <c r="K61" s="6" t="s">
        <v>30</v>
      </c>
      <c r="L61" s="7">
        <v>2231.5667</v>
      </c>
    </row>
    <row r="62" spans="1:12" s="3" customFormat="1" ht="47.25">
      <c r="A62" s="44" t="s">
        <v>434</v>
      </c>
      <c r="B62" s="45" t="s">
        <v>575</v>
      </c>
      <c r="C62" s="9">
        <v>61322697</v>
      </c>
      <c r="D62" s="43">
        <v>200000</v>
      </c>
      <c r="E62" s="43">
        <v>211220.31</v>
      </c>
      <c r="F62" s="61">
        <f t="shared" si="0"/>
        <v>105.61015499999999</v>
      </c>
      <c r="G62" s="54">
        <v>51480.04</v>
      </c>
      <c r="H62" s="61">
        <f t="shared" si="1"/>
        <v>410.2955436709062</v>
      </c>
      <c r="I62" s="1" t="str">
        <f t="shared" si="4"/>
        <v>НЕТ</v>
      </c>
      <c r="J62" s="6" t="s">
        <v>156</v>
      </c>
      <c r="K62" s="6" t="s">
        <v>100</v>
      </c>
      <c r="L62" s="7">
        <v>14134.0826</v>
      </c>
    </row>
    <row r="63" spans="1:12" ht="46.5" customHeight="1">
      <c r="A63" s="44" t="s">
        <v>435</v>
      </c>
      <c r="B63" s="45" t="s">
        <v>43</v>
      </c>
      <c r="C63" s="9">
        <v>49000000</v>
      </c>
      <c r="D63" s="43"/>
      <c r="E63" s="43">
        <v>3003.93</v>
      </c>
      <c r="F63" s="61"/>
      <c r="G63" s="11">
        <v>247.69</v>
      </c>
      <c r="H63" s="61">
        <f t="shared" si="1"/>
        <v>1212.7780693608945</v>
      </c>
      <c r="I63" s="1" t="str">
        <f t="shared" si="4"/>
        <v>НЕТ</v>
      </c>
      <c r="J63" s="6" t="s">
        <v>157</v>
      </c>
      <c r="K63" s="6" t="s">
        <v>6</v>
      </c>
      <c r="L63" s="7">
        <v>11265.8577</v>
      </c>
    </row>
    <row r="64" spans="1:12" ht="52.5" customHeight="1">
      <c r="A64" s="69" t="s">
        <v>602</v>
      </c>
      <c r="B64" s="56" t="s">
        <v>597</v>
      </c>
      <c r="C64" s="58"/>
      <c r="D64" s="43"/>
      <c r="E64" s="70">
        <v>84.35</v>
      </c>
      <c r="F64" s="61"/>
      <c r="G64" s="11"/>
      <c r="H64" s="61"/>
      <c r="J64" s="6"/>
      <c r="K64" s="6"/>
      <c r="L64" s="7"/>
    </row>
    <row r="65" spans="1:12" ht="176.25" customHeight="1">
      <c r="A65" s="69" t="s">
        <v>603</v>
      </c>
      <c r="B65" s="56" t="s">
        <v>598</v>
      </c>
      <c r="C65" s="58"/>
      <c r="D65" s="43"/>
      <c r="E65" s="70">
        <v>84.35</v>
      </c>
      <c r="F65" s="61"/>
      <c r="G65" s="11"/>
      <c r="H65" s="16"/>
      <c r="J65" s="6"/>
      <c r="K65" s="6"/>
      <c r="L65" s="7"/>
    </row>
    <row r="66" spans="1:12" ht="94.5">
      <c r="A66" s="44" t="s">
        <v>436</v>
      </c>
      <c r="B66" s="45" t="s">
        <v>576</v>
      </c>
      <c r="C66" s="9">
        <v>49000000</v>
      </c>
      <c r="D66" s="43"/>
      <c r="E66" s="70">
        <v>2919.58</v>
      </c>
      <c r="F66" s="61"/>
      <c r="G66" s="11">
        <v>247.69</v>
      </c>
      <c r="H66" s="16"/>
      <c r="I66" s="1" t="str">
        <f t="shared" si="4"/>
        <v>НЕТ</v>
      </c>
      <c r="J66" s="6" t="s">
        <v>158</v>
      </c>
      <c r="K66" s="6" t="s">
        <v>92</v>
      </c>
      <c r="L66" s="7">
        <v>11265.8577</v>
      </c>
    </row>
    <row r="67" spans="1:12" ht="189">
      <c r="A67" s="44" t="s">
        <v>437</v>
      </c>
      <c r="B67" s="45" t="s">
        <v>577</v>
      </c>
      <c r="C67" s="9">
        <v>10341797</v>
      </c>
      <c r="D67" s="43"/>
      <c r="E67" s="70">
        <v>2919.58</v>
      </c>
      <c r="F67" s="61"/>
      <c r="G67" s="11">
        <v>247.69</v>
      </c>
      <c r="H67" s="16"/>
      <c r="I67" s="1" t="str">
        <f t="shared" si="4"/>
        <v>НЕТ</v>
      </c>
      <c r="J67" s="6" t="s">
        <v>159</v>
      </c>
      <c r="K67" s="6" t="s">
        <v>32</v>
      </c>
      <c r="L67" s="7">
        <v>2358.3405</v>
      </c>
    </row>
    <row r="68" spans="1:9" ht="101.25" customHeight="1">
      <c r="A68" s="44" t="s">
        <v>438</v>
      </c>
      <c r="B68" s="45" t="s">
        <v>75</v>
      </c>
      <c r="C68" s="9">
        <v>0</v>
      </c>
      <c r="D68" s="43">
        <v>400000</v>
      </c>
      <c r="E68" s="43">
        <v>203208.32</v>
      </c>
      <c r="F68" s="61">
        <f t="shared" si="0"/>
        <v>50.802080000000004</v>
      </c>
      <c r="G68" s="11">
        <v>197119.31</v>
      </c>
      <c r="H68" s="61">
        <f t="shared" si="1"/>
        <v>103.0889972169647</v>
      </c>
      <c r="I68" s="1" t="str">
        <f t="shared" si="4"/>
        <v>НЕТ</v>
      </c>
    </row>
    <row r="69" spans="1:12" ht="94.5">
      <c r="A69" s="44" t="s">
        <v>439</v>
      </c>
      <c r="B69" s="45" t="s">
        <v>80</v>
      </c>
      <c r="C69" s="9">
        <v>321000</v>
      </c>
      <c r="D69" s="43">
        <v>400000</v>
      </c>
      <c r="E69" s="43">
        <v>203208.32</v>
      </c>
      <c r="F69" s="61">
        <f t="shared" si="0"/>
        <v>50.802080000000004</v>
      </c>
      <c r="G69" s="11">
        <v>197119.31</v>
      </c>
      <c r="H69" s="61">
        <f t="shared" si="1"/>
        <v>103.0889972169647</v>
      </c>
      <c r="I69" s="1" t="str">
        <f t="shared" si="4"/>
        <v>НЕТ</v>
      </c>
      <c r="J69" s="6" t="s">
        <v>160</v>
      </c>
      <c r="K69" s="6" t="s">
        <v>43</v>
      </c>
      <c r="L69" s="7">
        <v>31.7367</v>
      </c>
    </row>
    <row r="70" spans="1:12" ht="94.5">
      <c r="A70" s="44" t="s">
        <v>440</v>
      </c>
      <c r="B70" s="45" t="s">
        <v>578</v>
      </c>
      <c r="C70" s="9">
        <v>321000</v>
      </c>
      <c r="D70" s="43">
        <v>400000</v>
      </c>
      <c r="E70" s="43">
        <v>203208.32</v>
      </c>
      <c r="F70" s="61">
        <f t="shared" si="0"/>
        <v>50.802080000000004</v>
      </c>
      <c r="G70" s="11">
        <v>197119.31</v>
      </c>
      <c r="H70" s="61">
        <f t="shared" si="1"/>
        <v>103.0889972169647</v>
      </c>
      <c r="I70" s="1" t="str">
        <f t="shared" si="4"/>
        <v>НЕТ</v>
      </c>
      <c r="J70" s="6" t="s">
        <v>161</v>
      </c>
      <c r="K70" s="6" t="s">
        <v>87</v>
      </c>
      <c r="L70" s="7">
        <v>31.7367</v>
      </c>
    </row>
    <row r="71" spans="1:12" ht="31.5">
      <c r="A71" s="14" t="s">
        <v>39</v>
      </c>
      <c r="B71" s="22" t="s">
        <v>98</v>
      </c>
      <c r="C71" s="15">
        <v>163574460</v>
      </c>
      <c r="D71" s="48">
        <v>210000</v>
      </c>
      <c r="E71" s="48">
        <v>174173.43</v>
      </c>
      <c r="F71" s="16">
        <f t="shared" si="0"/>
        <v>82.93972857142857</v>
      </c>
      <c r="G71" s="53">
        <v>138590.87</v>
      </c>
      <c r="H71" s="16">
        <f t="shared" si="1"/>
        <v>125.67453397182658</v>
      </c>
      <c r="I71" s="1" t="str">
        <f t="shared" si="4"/>
        <v>ДА</v>
      </c>
      <c r="J71" s="4" t="s">
        <v>162</v>
      </c>
      <c r="K71" s="4" t="s">
        <v>98</v>
      </c>
      <c r="L71" s="8">
        <v>49892.4159</v>
      </c>
    </row>
    <row r="72" spans="1:12" ht="31.5">
      <c r="A72" s="44" t="s">
        <v>441</v>
      </c>
      <c r="B72" s="23" t="s">
        <v>26</v>
      </c>
      <c r="C72" s="9">
        <v>80272500</v>
      </c>
      <c r="D72" s="43">
        <v>210000</v>
      </c>
      <c r="E72" s="43">
        <v>174173.43</v>
      </c>
      <c r="F72" s="61">
        <f t="shared" si="0"/>
        <v>82.93972857142857</v>
      </c>
      <c r="G72" s="54">
        <v>138590.87</v>
      </c>
      <c r="H72" s="61">
        <f t="shared" si="1"/>
        <v>125.67453397182658</v>
      </c>
      <c r="I72" s="1" t="str">
        <f t="shared" si="4"/>
        <v>ДА</v>
      </c>
      <c r="J72" s="6" t="s">
        <v>163</v>
      </c>
      <c r="K72" s="6" t="s">
        <v>26</v>
      </c>
      <c r="L72" s="7">
        <v>27310.997</v>
      </c>
    </row>
    <row r="73" spans="1:12" ht="31.5">
      <c r="A73" s="44" t="s">
        <v>442</v>
      </c>
      <c r="B73" s="23" t="s">
        <v>590</v>
      </c>
      <c r="C73" s="9">
        <v>10395000</v>
      </c>
      <c r="D73" s="43">
        <v>80000</v>
      </c>
      <c r="E73" s="43">
        <v>90141.77</v>
      </c>
      <c r="F73" s="61">
        <f t="shared" si="0"/>
        <v>112.6772125</v>
      </c>
      <c r="G73" s="54">
        <v>48377.49</v>
      </c>
      <c r="H73" s="61">
        <f t="shared" si="1"/>
        <v>186.32998528861256</v>
      </c>
      <c r="I73" s="1" t="str">
        <f t="shared" si="4"/>
        <v>НЕТ</v>
      </c>
      <c r="J73" s="6" t="s">
        <v>164</v>
      </c>
      <c r="K73" s="6" t="s">
        <v>246</v>
      </c>
      <c r="L73" s="7">
        <v>3702.5098</v>
      </c>
    </row>
    <row r="74" spans="1:12" ht="31.5">
      <c r="A74" s="44" t="s">
        <v>443</v>
      </c>
      <c r="B74" s="23" t="s">
        <v>58</v>
      </c>
      <c r="C74" s="9">
        <v>17377500</v>
      </c>
      <c r="D74" s="43">
        <v>10000</v>
      </c>
      <c r="E74" s="43">
        <v>0</v>
      </c>
      <c r="F74" s="61">
        <f t="shared" si="0"/>
        <v>0</v>
      </c>
      <c r="G74" s="54">
        <v>0</v>
      </c>
      <c r="H74" s="61"/>
      <c r="I74" s="1" t="str">
        <f t="shared" si="4"/>
        <v>ДА</v>
      </c>
      <c r="J74" s="6" t="s">
        <v>165</v>
      </c>
      <c r="K74" s="6" t="s">
        <v>58</v>
      </c>
      <c r="L74" s="7">
        <v>3638.3442</v>
      </c>
    </row>
    <row r="75" spans="1:12" ht="31.5">
      <c r="A75" s="44" t="s">
        <v>444</v>
      </c>
      <c r="B75" s="23" t="s">
        <v>16</v>
      </c>
      <c r="C75" s="9">
        <v>52500000</v>
      </c>
      <c r="D75" s="43">
        <v>120000</v>
      </c>
      <c r="E75" s="43">
        <v>84031.66</v>
      </c>
      <c r="F75" s="61">
        <f t="shared" si="0"/>
        <v>70.02638333333333</v>
      </c>
      <c r="G75" s="54">
        <v>90213.38</v>
      </c>
      <c r="H75" s="61">
        <f t="shared" si="1"/>
        <v>93.14766833921975</v>
      </c>
      <c r="I75" s="1" t="str">
        <f t="shared" si="4"/>
        <v>ДА</v>
      </c>
      <c r="J75" s="6" t="s">
        <v>166</v>
      </c>
      <c r="K75" s="6" t="s">
        <v>16</v>
      </c>
      <c r="L75" s="7">
        <v>19970.143</v>
      </c>
    </row>
    <row r="76" spans="1:12" ht="15.75">
      <c r="A76" s="44" t="s">
        <v>445</v>
      </c>
      <c r="B76" s="23" t="s">
        <v>79</v>
      </c>
      <c r="C76" s="9">
        <v>52500000</v>
      </c>
      <c r="D76" s="43">
        <v>60000</v>
      </c>
      <c r="E76" s="43">
        <v>52290.76</v>
      </c>
      <c r="F76" s="61">
        <f t="shared" si="0"/>
        <v>87.15126666666667</v>
      </c>
      <c r="G76" s="54">
        <v>38988.9</v>
      </c>
      <c r="H76" s="61">
        <f t="shared" si="1"/>
        <v>134.1170435688106</v>
      </c>
      <c r="I76" s="1" t="str">
        <f t="shared" si="4"/>
        <v>ДА</v>
      </c>
      <c r="J76" s="6" t="s">
        <v>167</v>
      </c>
      <c r="K76" s="6" t="s">
        <v>79</v>
      </c>
      <c r="L76" s="7">
        <v>19316.3848</v>
      </c>
    </row>
    <row r="77" spans="1:12" ht="31.5">
      <c r="A77" s="44" t="s">
        <v>446</v>
      </c>
      <c r="B77" s="23" t="s">
        <v>28</v>
      </c>
      <c r="C77" s="9">
        <v>0</v>
      </c>
      <c r="D77" s="43">
        <v>60000</v>
      </c>
      <c r="E77" s="43">
        <v>31740.9</v>
      </c>
      <c r="F77" s="61">
        <f t="shared" si="0"/>
        <v>52.9015</v>
      </c>
      <c r="G77" s="54">
        <v>51224.48</v>
      </c>
      <c r="H77" s="61">
        <f t="shared" si="1"/>
        <v>61.964318622658546</v>
      </c>
      <c r="I77" s="1" t="str">
        <f t="shared" si="4"/>
        <v>ДА</v>
      </c>
      <c r="J77" s="6" t="s">
        <v>168</v>
      </c>
      <c r="K77" s="6" t="s">
        <v>28</v>
      </c>
      <c r="L77" s="7">
        <v>653.7583</v>
      </c>
    </row>
    <row r="78" spans="1:12" ht="31.5">
      <c r="A78" s="14" t="s">
        <v>78</v>
      </c>
      <c r="B78" s="22" t="s">
        <v>1</v>
      </c>
      <c r="C78" s="15">
        <v>52353766</v>
      </c>
      <c r="D78" s="48">
        <v>6101218</v>
      </c>
      <c r="E78" s="48">
        <v>382095.82</v>
      </c>
      <c r="F78" s="16">
        <f t="shared" si="0"/>
        <v>6.262615431869506</v>
      </c>
      <c r="G78" s="20">
        <v>381154.3</v>
      </c>
      <c r="H78" s="16">
        <f aca="true" t="shared" si="5" ref="H78:H95">E78/G78*100</f>
        <v>100.24701807115912</v>
      </c>
      <c r="I78" s="1" t="str">
        <f t="shared" si="4"/>
        <v>ДА</v>
      </c>
      <c r="J78" s="4" t="s">
        <v>169</v>
      </c>
      <c r="K78" s="4" t="s">
        <v>1</v>
      </c>
      <c r="L78" s="8">
        <v>134595.4074</v>
      </c>
    </row>
    <row r="79" spans="1:12" ht="15.75">
      <c r="A79" s="47" t="s">
        <v>447</v>
      </c>
      <c r="B79" s="45" t="s">
        <v>109</v>
      </c>
      <c r="C79" s="9">
        <v>24387865</v>
      </c>
      <c r="D79" s="43">
        <v>6101218</v>
      </c>
      <c r="E79" s="43">
        <v>374289.94</v>
      </c>
      <c r="F79" s="61">
        <f t="shared" si="0"/>
        <v>6.134675731960406</v>
      </c>
      <c r="G79" s="11">
        <v>331229.66</v>
      </c>
      <c r="H79" s="61">
        <f t="shared" si="5"/>
        <v>113.00012806824125</v>
      </c>
      <c r="I79" s="1" t="str">
        <f t="shared" si="4"/>
        <v>ДА</v>
      </c>
      <c r="J79" s="6" t="s">
        <v>170</v>
      </c>
      <c r="K79" s="6" t="s">
        <v>109</v>
      </c>
      <c r="L79" s="7">
        <v>5980.8701</v>
      </c>
    </row>
    <row r="80" spans="1:12" ht="27" customHeight="1">
      <c r="A80" s="47" t="s">
        <v>636</v>
      </c>
      <c r="B80" s="45" t="s">
        <v>15</v>
      </c>
      <c r="C80" s="9">
        <v>166000</v>
      </c>
      <c r="D80" s="43">
        <v>6101218</v>
      </c>
      <c r="E80" s="43">
        <v>374289.94</v>
      </c>
      <c r="F80" s="61">
        <f t="shared" si="0"/>
        <v>6.134675731960406</v>
      </c>
      <c r="G80" s="11">
        <v>331229.66</v>
      </c>
      <c r="H80" s="61">
        <f t="shared" si="5"/>
        <v>113.00012806824125</v>
      </c>
      <c r="I80" s="1" t="str">
        <f t="shared" si="4"/>
        <v>НЕТ</v>
      </c>
      <c r="J80" s="6" t="s">
        <v>171</v>
      </c>
      <c r="K80" s="6" t="s">
        <v>23</v>
      </c>
      <c r="L80" s="7">
        <v>43.275</v>
      </c>
    </row>
    <row r="81" spans="1:12" ht="47.25">
      <c r="A81" s="47" t="s">
        <v>637</v>
      </c>
      <c r="B81" s="45" t="s">
        <v>448</v>
      </c>
      <c r="C81" s="9">
        <v>858200</v>
      </c>
      <c r="D81" s="43">
        <v>6101218</v>
      </c>
      <c r="E81" s="43">
        <v>374289.94</v>
      </c>
      <c r="F81" s="61">
        <f t="shared" si="0"/>
        <v>6.134675731960406</v>
      </c>
      <c r="G81" s="11">
        <v>331229.66</v>
      </c>
      <c r="H81" s="61">
        <f t="shared" si="5"/>
        <v>113.00012806824125</v>
      </c>
      <c r="I81" s="1" t="str">
        <f t="shared" si="4"/>
        <v>НЕТ</v>
      </c>
      <c r="J81" s="6" t="s">
        <v>172</v>
      </c>
      <c r="K81" s="6" t="s">
        <v>69</v>
      </c>
      <c r="L81" s="7">
        <v>216.7889</v>
      </c>
    </row>
    <row r="82" spans="1:12" ht="23.25" customHeight="1">
      <c r="A82" s="47" t="s">
        <v>638</v>
      </c>
      <c r="B82" s="45" t="s">
        <v>42</v>
      </c>
      <c r="C82" s="9">
        <v>0</v>
      </c>
      <c r="D82" s="43"/>
      <c r="E82" s="43">
        <v>7805.88</v>
      </c>
      <c r="F82" s="16"/>
      <c r="G82" s="11">
        <v>49924.64</v>
      </c>
      <c r="H82" s="61">
        <f t="shared" si="5"/>
        <v>15.635325562688084</v>
      </c>
      <c r="I82" s="1" t="str">
        <f t="shared" si="4"/>
        <v>НЕТ</v>
      </c>
      <c r="J82" s="6" t="s">
        <v>173</v>
      </c>
      <c r="K82" s="6" t="s">
        <v>27</v>
      </c>
      <c r="L82" s="7">
        <v>2.965</v>
      </c>
    </row>
    <row r="83" spans="1:12" ht="28.5" customHeight="1">
      <c r="A83" s="47" t="s">
        <v>639</v>
      </c>
      <c r="B83" s="45" t="s">
        <v>57</v>
      </c>
      <c r="C83" s="9">
        <v>95000</v>
      </c>
      <c r="D83" s="43"/>
      <c r="E83" s="43">
        <v>7805.88</v>
      </c>
      <c r="F83" s="16"/>
      <c r="G83" s="11">
        <v>49924.64</v>
      </c>
      <c r="H83" s="61">
        <f t="shared" si="5"/>
        <v>15.635325562688084</v>
      </c>
      <c r="I83" s="1" t="str">
        <f t="shared" si="4"/>
        <v>НЕТ</v>
      </c>
      <c r="J83" s="6" t="s">
        <v>174</v>
      </c>
      <c r="K83" s="6" t="s">
        <v>104</v>
      </c>
      <c r="L83" s="7">
        <v>39.65</v>
      </c>
    </row>
    <row r="84" spans="1:12" ht="31.5">
      <c r="A84" s="47" t="s">
        <v>640</v>
      </c>
      <c r="B84" s="45" t="s">
        <v>449</v>
      </c>
      <c r="C84" s="9">
        <v>95000</v>
      </c>
      <c r="D84" s="43"/>
      <c r="E84" s="43">
        <v>7805.88</v>
      </c>
      <c r="F84" s="16"/>
      <c r="G84" s="11">
        <v>49924.64</v>
      </c>
      <c r="H84" s="61">
        <f t="shared" si="5"/>
        <v>15.635325562688084</v>
      </c>
      <c r="I84" s="1" t="str">
        <f t="shared" si="4"/>
        <v>НЕТ</v>
      </c>
      <c r="J84" s="6" t="s">
        <v>175</v>
      </c>
      <c r="K84" s="6" t="s">
        <v>18</v>
      </c>
      <c r="L84" s="7">
        <v>39.65</v>
      </c>
    </row>
    <row r="85" spans="1:12" ht="31.5">
      <c r="A85" s="14" t="s">
        <v>2</v>
      </c>
      <c r="B85" s="22" t="s">
        <v>40</v>
      </c>
      <c r="C85" s="15">
        <v>43499791</v>
      </c>
      <c r="D85" s="48">
        <v>5000000</v>
      </c>
      <c r="E85" s="48">
        <v>20743323.7</v>
      </c>
      <c r="F85" s="16">
        <f aca="true" t="shared" si="6" ref="F85:F90">E85/D85*100</f>
        <v>414.866474</v>
      </c>
      <c r="G85" s="20">
        <v>17006983.3</v>
      </c>
      <c r="H85" s="16">
        <f t="shared" si="5"/>
        <v>121.96944827951938</v>
      </c>
      <c r="I85" s="1" t="str">
        <f t="shared" si="4"/>
        <v>ДА</v>
      </c>
      <c r="J85" s="4" t="s">
        <v>176</v>
      </c>
      <c r="K85" s="4" t="s">
        <v>40</v>
      </c>
      <c r="L85" s="8">
        <v>18345.6054</v>
      </c>
    </row>
    <row r="86" spans="1:12" ht="47.25">
      <c r="A86" s="44" t="s">
        <v>453</v>
      </c>
      <c r="B86" s="45" t="s">
        <v>450</v>
      </c>
      <c r="C86" s="9">
        <v>30000</v>
      </c>
      <c r="D86" s="43">
        <v>5000000</v>
      </c>
      <c r="E86" s="43">
        <v>20743323.7</v>
      </c>
      <c r="F86" s="61">
        <f t="shared" si="6"/>
        <v>414.866474</v>
      </c>
      <c r="G86" s="11">
        <v>17006983.3</v>
      </c>
      <c r="H86" s="61">
        <f t="shared" si="5"/>
        <v>121.96944827951938</v>
      </c>
      <c r="I86" s="1" t="str">
        <f aca="true" t="shared" si="7" ref="I86:I122">IF(B86=K86,"ДА","НЕТ")</f>
        <v>НЕТ</v>
      </c>
      <c r="J86" s="6" t="s">
        <v>177</v>
      </c>
      <c r="K86" s="6" t="s">
        <v>68</v>
      </c>
      <c r="L86" s="7">
        <v>3.3</v>
      </c>
    </row>
    <row r="87" spans="1:12" ht="47.25">
      <c r="A87" s="44" t="s">
        <v>454</v>
      </c>
      <c r="B87" s="45" t="s">
        <v>451</v>
      </c>
      <c r="C87" s="9">
        <v>0</v>
      </c>
      <c r="D87" s="43">
        <v>5000000</v>
      </c>
      <c r="E87" s="43">
        <v>20743323.7</v>
      </c>
      <c r="F87" s="61">
        <f t="shared" si="6"/>
        <v>414.866474</v>
      </c>
      <c r="G87" s="11">
        <v>17006983.3</v>
      </c>
      <c r="H87" s="61">
        <f t="shared" si="5"/>
        <v>121.96944827951938</v>
      </c>
      <c r="I87" s="1" t="str">
        <f t="shared" si="7"/>
        <v>НЕТ</v>
      </c>
      <c r="J87" s="6" t="s">
        <v>178</v>
      </c>
      <c r="K87" s="6" t="s">
        <v>179</v>
      </c>
      <c r="L87" s="7">
        <v>3.3</v>
      </c>
    </row>
    <row r="88" spans="1:9" ht="78.75">
      <c r="A88" s="44" t="s">
        <v>455</v>
      </c>
      <c r="B88" s="45" t="s">
        <v>452</v>
      </c>
      <c r="C88" s="9">
        <v>0</v>
      </c>
      <c r="D88" s="43">
        <v>5000000</v>
      </c>
      <c r="E88" s="43">
        <v>20743323.7</v>
      </c>
      <c r="F88" s="61">
        <f t="shared" si="6"/>
        <v>414.866474</v>
      </c>
      <c r="G88" s="11">
        <v>17006983.3</v>
      </c>
      <c r="H88" s="61">
        <f t="shared" si="5"/>
        <v>121.96944827951938</v>
      </c>
      <c r="I88" s="1" t="str">
        <f t="shared" si="7"/>
        <v>НЕТ</v>
      </c>
    </row>
    <row r="89" spans="1:12" ht="34.5" customHeight="1">
      <c r="A89" s="84" t="s">
        <v>641</v>
      </c>
      <c r="B89" s="22" t="s">
        <v>66</v>
      </c>
      <c r="C89" s="15">
        <v>787962723</v>
      </c>
      <c r="D89" s="48">
        <v>2000000</v>
      </c>
      <c r="E89" s="48">
        <v>898497.86</v>
      </c>
      <c r="F89" s="16">
        <f t="shared" si="6"/>
        <v>44.924893</v>
      </c>
      <c r="G89" s="53">
        <v>4003554.51</v>
      </c>
      <c r="H89" s="16">
        <f t="shared" si="5"/>
        <v>22.442503474243942</v>
      </c>
      <c r="I89" s="1" t="str">
        <f t="shared" si="7"/>
        <v>ДА</v>
      </c>
      <c r="J89" s="4" t="s">
        <v>180</v>
      </c>
      <c r="K89" s="4" t="s">
        <v>66</v>
      </c>
      <c r="L89" s="8">
        <v>203307.6789</v>
      </c>
    </row>
    <row r="90" spans="1:12" ht="54.75" customHeight="1">
      <c r="A90" s="85" t="s">
        <v>457</v>
      </c>
      <c r="B90" s="45" t="s">
        <v>71</v>
      </c>
      <c r="C90" s="9">
        <v>775036723</v>
      </c>
      <c r="D90" s="43">
        <v>1090000</v>
      </c>
      <c r="E90" s="43">
        <v>781570.54</v>
      </c>
      <c r="F90" s="61">
        <f t="shared" si="6"/>
        <v>71.70371926605505</v>
      </c>
      <c r="G90" s="11">
        <v>627656.71</v>
      </c>
      <c r="H90" s="11">
        <f t="shared" si="5"/>
        <v>124.52197635232802</v>
      </c>
      <c r="I90" s="1" t="str">
        <f t="shared" si="7"/>
        <v>НЕТ</v>
      </c>
      <c r="J90" s="6" t="s">
        <v>181</v>
      </c>
      <c r="K90" s="6" t="s">
        <v>182</v>
      </c>
      <c r="L90" s="7">
        <v>116.0191</v>
      </c>
    </row>
    <row r="91" spans="1:12" ht="84.75" customHeight="1">
      <c r="A91" s="85" t="s">
        <v>458</v>
      </c>
      <c r="B91" s="45" t="s">
        <v>490</v>
      </c>
      <c r="C91" s="9">
        <v>0</v>
      </c>
      <c r="D91" s="43"/>
      <c r="E91" s="43">
        <v>44969.41</v>
      </c>
      <c r="F91" s="16"/>
      <c r="G91" s="11">
        <v>5086.78</v>
      </c>
      <c r="H91" s="11">
        <f t="shared" si="5"/>
        <v>884.0447198424151</v>
      </c>
      <c r="I91" s="1" t="str">
        <f t="shared" si="7"/>
        <v>НЕТ</v>
      </c>
      <c r="J91" s="6" t="s">
        <v>183</v>
      </c>
      <c r="K91" s="6" t="s">
        <v>184</v>
      </c>
      <c r="L91" s="7">
        <v>116.0191</v>
      </c>
    </row>
    <row r="92" spans="1:12" ht="110.25">
      <c r="A92" s="85" t="s">
        <v>459</v>
      </c>
      <c r="B92" s="45" t="s">
        <v>491</v>
      </c>
      <c r="C92" s="9">
        <v>0</v>
      </c>
      <c r="D92" s="43"/>
      <c r="E92" s="43">
        <v>44969.41</v>
      </c>
      <c r="F92" s="16"/>
      <c r="G92" s="11">
        <v>5086.78</v>
      </c>
      <c r="H92" s="11">
        <f t="shared" si="5"/>
        <v>884.0447198424151</v>
      </c>
      <c r="I92" s="1" t="str">
        <f t="shared" si="7"/>
        <v>НЕТ</v>
      </c>
      <c r="J92" s="6" t="s">
        <v>185</v>
      </c>
      <c r="K92" s="6" t="s">
        <v>186</v>
      </c>
      <c r="L92" s="7">
        <v>0.2</v>
      </c>
    </row>
    <row r="93" spans="1:12" ht="110.25">
      <c r="A93" s="85" t="s">
        <v>460</v>
      </c>
      <c r="B93" s="45" t="s">
        <v>492</v>
      </c>
      <c r="C93" s="9">
        <v>0</v>
      </c>
      <c r="D93" s="43">
        <v>70000</v>
      </c>
      <c r="E93" s="43">
        <v>83577.04</v>
      </c>
      <c r="F93" s="16"/>
      <c r="G93" s="11">
        <v>33548.59</v>
      </c>
      <c r="H93" s="61">
        <f t="shared" si="5"/>
        <v>249.12236251955747</v>
      </c>
      <c r="I93" s="1" t="str">
        <f t="shared" si="7"/>
        <v>НЕТ</v>
      </c>
      <c r="J93" s="6" t="s">
        <v>187</v>
      </c>
      <c r="K93" s="6" t="s">
        <v>188</v>
      </c>
      <c r="L93" s="7">
        <v>0.2</v>
      </c>
    </row>
    <row r="94" spans="1:12" ht="141.75">
      <c r="A94" s="85" t="s">
        <v>461</v>
      </c>
      <c r="B94" s="45" t="s">
        <v>503</v>
      </c>
      <c r="C94" s="9">
        <v>0</v>
      </c>
      <c r="D94" s="43">
        <v>70000</v>
      </c>
      <c r="E94" s="43">
        <v>83577.04</v>
      </c>
      <c r="F94" s="16"/>
      <c r="G94" s="11">
        <v>33548.59</v>
      </c>
      <c r="H94" s="61">
        <f t="shared" si="5"/>
        <v>249.12236251955747</v>
      </c>
      <c r="I94" s="1" t="str">
        <f t="shared" si="7"/>
        <v>НЕТ</v>
      </c>
      <c r="J94" s="6" t="s">
        <v>189</v>
      </c>
      <c r="K94" s="6" t="s">
        <v>190</v>
      </c>
      <c r="L94" s="7">
        <v>30</v>
      </c>
    </row>
    <row r="95" spans="1:12" ht="78.75">
      <c r="A95" s="85" t="s">
        <v>462</v>
      </c>
      <c r="B95" s="45" t="s">
        <v>504</v>
      </c>
      <c r="C95" s="9">
        <v>1668523</v>
      </c>
      <c r="D95" s="43"/>
      <c r="E95" s="43">
        <v>1587.89</v>
      </c>
      <c r="F95" s="16"/>
      <c r="G95" s="11">
        <v>1007.2</v>
      </c>
      <c r="H95" s="16">
        <f t="shared" si="5"/>
        <v>157.6538919777601</v>
      </c>
      <c r="I95" s="1" t="str">
        <f t="shared" si="7"/>
        <v>НЕТ</v>
      </c>
      <c r="J95" s="6" t="s">
        <v>191</v>
      </c>
      <c r="K95" s="6" t="s">
        <v>192</v>
      </c>
      <c r="L95" s="7">
        <v>30</v>
      </c>
    </row>
    <row r="96" spans="1:12" ht="110.25">
      <c r="A96" s="85" t="s">
        <v>463</v>
      </c>
      <c r="B96" s="45" t="s">
        <v>493</v>
      </c>
      <c r="C96" s="9">
        <v>1668523</v>
      </c>
      <c r="D96" s="43"/>
      <c r="E96" s="43">
        <v>1587.89</v>
      </c>
      <c r="F96" s="16"/>
      <c r="G96" s="11">
        <v>1007.2</v>
      </c>
      <c r="H96" s="16"/>
      <c r="I96" s="1" t="str">
        <f t="shared" si="7"/>
        <v>НЕТ</v>
      </c>
      <c r="J96" s="6" t="s">
        <v>193</v>
      </c>
      <c r="K96" s="6" t="s">
        <v>194</v>
      </c>
      <c r="L96" s="7">
        <v>12</v>
      </c>
    </row>
    <row r="97" spans="1:12" ht="24.75" customHeight="1">
      <c r="A97" s="85" t="s">
        <v>464</v>
      </c>
      <c r="B97" s="45" t="s">
        <v>494</v>
      </c>
      <c r="C97" s="9">
        <v>0</v>
      </c>
      <c r="D97" s="43"/>
      <c r="E97" s="43"/>
      <c r="F97" s="16"/>
      <c r="G97" s="19"/>
      <c r="H97" s="16"/>
      <c r="I97" s="1" t="str">
        <f t="shared" si="7"/>
        <v>НЕТ</v>
      </c>
      <c r="J97" s="6" t="s">
        <v>195</v>
      </c>
      <c r="K97" s="6" t="s">
        <v>196</v>
      </c>
      <c r="L97" s="7">
        <v>12</v>
      </c>
    </row>
    <row r="98" spans="1:12" ht="78.75">
      <c r="A98" s="85" t="s">
        <v>465</v>
      </c>
      <c r="B98" s="45" t="s">
        <v>495</v>
      </c>
      <c r="C98" s="9">
        <v>0</v>
      </c>
      <c r="D98" s="43">
        <v>500000</v>
      </c>
      <c r="E98" s="43">
        <v>95400.63</v>
      </c>
      <c r="F98" s="61">
        <f>E98/D98*100</f>
        <v>19.080126</v>
      </c>
      <c r="G98" s="11">
        <v>332263.97</v>
      </c>
      <c r="H98" s="11">
        <f>E98/G98*100</f>
        <v>28.712300644574857</v>
      </c>
      <c r="I98" s="1" t="str">
        <f t="shared" si="7"/>
        <v>НЕТ</v>
      </c>
      <c r="J98" s="6" t="s">
        <v>197</v>
      </c>
      <c r="K98" s="6" t="s">
        <v>198</v>
      </c>
      <c r="L98" s="7">
        <v>25.8</v>
      </c>
    </row>
    <row r="99" spans="1:12" ht="110.25">
      <c r="A99" s="85" t="s">
        <v>466</v>
      </c>
      <c r="B99" s="45" t="s">
        <v>496</v>
      </c>
      <c r="C99" s="9">
        <v>16650000</v>
      </c>
      <c r="D99" s="43">
        <v>500000</v>
      </c>
      <c r="E99" s="43">
        <v>95400.63</v>
      </c>
      <c r="F99" s="61">
        <f>E99/D99*100</f>
        <v>19.080126</v>
      </c>
      <c r="G99" s="11">
        <v>332263.97</v>
      </c>
      <c r="H99" s="11">
        <f>E99/G99*100</f>
        <v>28.712300644574857</v>
      </c>
      <c r="I99" s="1" t="str">
        <f t="shared" si="7"/>
        <v>НЕТ</v>
      </c>
      <c r="J99" s="6" t="s">
        <v>199</v>
      </c>
      <c r="K99" s="6" t="s">
        <v>200</v>
      </c>
      <c r="L99" s="7">
        <v>25.8</v>
      </c>
    </row>
    <row r="100" spans="1:12" ht="81.75" customHeight="1">
      <c r="A100" s="85" t="s">
        <v>467</v>
      </c>
      <c r="B100" s="45" t="s">
        <v>497</v>
      </c>
      <c r="C100" s="9">
        <v>14450000</v>
      </c>
      <c r="D100" s="43"/>
      <c r="E100" s="43">
        <v>105000</v>
      </c>
      <c r="F100" s="16"/>
      <c r="G100" s="19"/>
      <c r="H100" s="16"/>
      <c r="I100" s="1" t="str">
        <f t="shared" si="7"/>
        <v>НЕТ</v>
      </c>
      <c r="J100" s="6" t="s">
        <v>201</v>
      </c>
      <c r="K100" s="6" t="s">
        <v>202</v>
      </c>
      <c r="L100" s="7">
        <v>25.8</v>
      </c>
    </row>
    <row r="101" spans="1:12" ht="119.25" customHeight="1">
      <c r="A101" s="85" t="s">
        <v>468</v>
      </c>
      <c r="B101" s="45" t="s">
        <v>498</v>
      </c>
      <c r="C101" s="9">
        <v>2200000</v>
      </c>
      <c r="D101" s="43"/>
      <c r="E101" s="43">
        <v>105000</v>
      </c>
      <c r="F101" s="16"/>
      <c r="G101" s="19"/>
      <c r="H101" s="16"/>
      <c r="I101" s="1" t="str">
        <f t="shared" si="7"/>
        <v>НЕТ</v>
      </c>
      <c r="J101" s="6" t="s">
        <v>203</v>
      </c>
      <c r="K101" s="6" t="s">
        <v>204</v>
      </c>
      <c r="L101" s="7">
        <v>19.9818</v>
      </c>
    </row>
    <row r="102" spans="1:12" ht="63">
      <c r="A102" s="85" t="s">
        <v>469</v>
      </c>
      <c r="B102" s="45" t="s">
        <v>499</v>
      </c>
      <c r="C102" s="9">
        <v>0</v>
      </c>
      <c r="D102" s="43"/>
      <c r="E102" s="43">
        <v>550</v>
      </c>
      <c r="F102" s="16"/>
      <c r="G102" s="19"/>
      <c r="H102" s="16"/>
      <c r="I102" s="1" t="str">
        <f t="shared" si="7"/>
        <v>НЕТ</v>
      </c>
      <c r="J102" s="6" t="s">
        <v>205</v>
      </c>
      <c r="K102" s="6" t="s">
        <v>206</v>
      </c>
      <c r="L102" s="7">
        <v>19.9818</v>
      </c>
    </row>
    <row r="103" spans="1:12" ht="94.5">
      <c r="A103" s="85" t="s">
        <v>470</v>
      </c>
      <c r="B103" s="45" t="s">
        <v>502</v>
      </c>
      <c r="C103" s="9">
        <v>0</v>
      </c>
      <c r="D103" s="43"/>
      <c r="E103" s="43">
        <v>550</v>
      </c>
      <c r="F103" s="16"/>
      <c r="G103" s="19"/>
      <c r="H103" s="16"/>
      <c r="I103" s="1" t="str">
        <f t="shared" si="7"/>
        <v>НЕТ</v>
      </c>
      <c r="J103" s="6" t="s">
        <v>207</v>
      </c>
      <c r="K103" s="6" t="s">
        <v>208</v>
      </c>
      <c r="L103" s="7">
        <v>19.9818</v>
      </c>
    </row>
    <row r="104" spans="1:12" ht="77.25" customHeight="1">
      <c r="A104" s="62" t="s">
        <v>673</v>
      </c>
      <c r="B104" s="97" t="s">
        <v>674</v>
      </c>
      <c r="C104" s="9"/>
      <c r="D104" s="43"/>
      <c r="E104" s="43"/>
      <c r="F104" s="20"/>
      <c r="G104" s="11">
        <v>1500</v>
      </c>
      <c r="H104" s="20"/>
      <c r="J104" s="6"/>
      <c r="K104" s="6"/>
      <c r="L104" s="7"/>
    </row>
    <row r="105" spans="1:12" ht="110.25" customHeight="1">
      <c r="A105" s="62" t="s">
        <v>675</v>
      </c>
      <c r="B105" s="97" t="s">
        <v>672</v>
      </c>
      <c r="C105" s="9"/>
      <c r="D105" s="43"/>
      <c r="E105" s="43"/>
      <c r="F105" s="20"/>
      <c r="G105" s="11">
        <v>1500</v>
      </c>
      <c r="H105" s="20"/>
      <c r="J105" s="6"/>
      <c r="K105" s="6"/>
      <c r="L105" s="7"/>
    </row>
    <row r="106" spans="1:12" ht="94.5">
      <c r="A106" s="85" t="s">
        <v>471</v>
      </c>
      <c r="B106" s="45" t="s">
        <v>501</v>
      </c>
      <c r="C106" s="9">
        <v>0</v>
      </c>
      <c r="D106" s="43">
        <v>70000</v>
      </c>
      <c r="E106" s="43">
        <v>32241.61</v>
      </c>
      <c r="F106" s="61">
        <f>E106/D106*100</f>
        <v>46.059442857142855</v>
      </c>
      <c r="G106" s="11">
        <v>7406.25</v>
      </c>
      <c r="H106" s="11">
        <f>E106/G106*100</f>
        <v>435.32975527426163</v>
      </c>
      <c r="I106" s="1" t="str">
        <f t="shared" si="7"/>
        <v>НЕТ</v>
      </c>
      <c r="J106" s="6" t="s">
        <v>209</v>
      </c>
      <c r="K106" s="6" t="s">
        <v>210</v>
      </c>
      <c r="L106" s="7">
        <v>129.1591</v>
      </c>
    </row>
    <row r="107" spans="1:12" ht="126">
      <c r="A107" s="85" t="s">
        <v>472</v>
      </c>
      <c r="B107" s="45" t="s">
        <v>500</v>
      </c>
      <c r="C107" s="9">
        <v>0</v>
      </c>
      <c r="D107" s="43">
        <v>70000</v>
      </c>
      <c r="E107" s="43">
        <v>32241.61</v>
      </c>
      <c r="F107" s="61">
        <f>E107/D107*100</f>
        <v>46.059442857142855</v>
      </c>
      <c r="G107" s="11">
        <v>7406.25</v>
      </c>
      <c r="H107" s="11">
        <f>E107/G107*100</f>
        <v>435.32975527426163</v>
      </c>
      <c r="I107" s="1" t="str">
        <f t="shared" si="7"/>
        <v>НЕТ</v>
      </c>
      <c r="J107" s="6" t="s">
        <v>211</v>
      </c>
      <c r="K107" s="6" t="s">
        <v>212</v>
      </c>
      <c r="L107" s="7">
        <v>5247.152</v>
      </c>
    </row>
    <row r="108" spans="1:12" ht="94.5">
      <c r="A108" s="85" t="s">
        <v>473</v>
      </c>
      <c r="B108" s="45" t="s">
        <v>505</v>
      </c>
      <c r="C108" s="9">
        <v>0</v>
      </c>
      <c r="D108" s="43"/>
      <c r="E108" s="43">
        <v>2553.99</v>
      </c>
      <c r="F108" s="16"/>
      <c r="G108" s="11">
        <v>1450</v>
      </c>
      <c r="H108" s="11">
        <f aca="true" t="shared" si="8" ref="H108:H132">E108/G108*100</f>
        <v>176.13724137931032</v>
      </c>
      <c r="I108" s="1" t="str">
        <f t="shared" si="7"/>
        <v>НЕТ</v>
      </c>
      <c r="J108" s="6" t="s">
        <v>213</v>
      </c>
      <c r="K108" s="6" t="s">
        <v>214</v>
      </c>
      <c r="L108" s="7">
        <v>187169.9303</v>
      </c>
    </row>
    <row r="109" spans="1:12" ht="157.5">
      <c r="A109" s="85" t="s">
        <v>474</v>
      </c>
      <c r="B109" s="45" t="s">
        <v>506</v>
      </c>
      <c r="C109" s="9">
        <v>0</v>
      </c>
      <c r="D109" s="43"/>
      <c r="E109" s="43">
        <v>2553.99</v>
      </c>
      <c r="F109" s="16"/>
      <c r="G109" s="11">
        <v>1450</v>
      </c>
      <c r="H109" s="11">
        <f t="shared" si="8"/>
        <v>176.13724137931032</v>
      </c>
      <c r="I109" s="1" t="str">
        <f t="shared" si="7"/>
        <v>НЕТ</v>
      </c>
      <c r="J109" s="6" t="s">
        <v>215</v>
      </c>
      <c r="K109" s="6" t="s">
        <v>216</v>
      </c>
      <c r="L109" s="7">
        <v>408.5</v>
      </c>
    </row>
    <row r="110" spans="1:12" ht="94.5">
      <c r="A110" s="86" t="s">
        <v>630</v>
      </c>
      <c r="B110" s="56" t="s">
        <v>628</v>
      </c>
      <c r="C110" s="9"/>
      <c r="D110" s="43"/>
      <c r="E110" s="43"/>
      <c r="F110" s="16"/>
      <c r="G110" s="11">
        <v>16080</v>
      </c>
      <c r="H110" s="11"/>
      <c r="J110" s="6"/>
      <c r="K110" s="6"/>
      <c r="L110" s="7"/>
    </row>
    <row r="111" spans="1:12" ht="141.75">
      <c r="A111" s="89" t="s">
        <v>631</v>
      </c>
      <c r="B111" s="56" t="s">
        <v>629</v>
      </c>
      <c r="C111" s="9"/>
      <c r="D111" s="43"/>
      <c r="E111" s="43"/>
      <c r="F111" s="16"/>
      <c r="G111" s="11">
        <v>16080</v>
      </c>
      <c r="H111" s="11"/>
      <c r="J111" s="6"/>
      <c r="K111" s="6"/>
      <c r="L111" s="7"/>
    </row>
    <row r="112" spans="1:12" ht="78.75">
      <c r="A112" s="90" t="s">
        <v>606</v>
      </c>
      <c r="B112" s="80" t="s">
        <v>604</v>
      </c>
      <c r="C112" s="81"/>
      <c r="D112" s="66"/>
      <c r="E112" s="82">
        <v>250</v>
      </c>
      <c r="F112" s="67"/>
      <c r="G112" s="83">
        <v>250</v>
      </c>
      <c r="H112" s="11">
        <f t="shared" si="8"/>
        <v>100</v>
      </c>
      <c r="J112" s="6"/>
      <c r="K112" s="6"/>
      <c r="L112" s="7"/>
    </row>
    <row r="113" spans="1:12" ht="110.25">
      <c r="A113" s="91" t="s">
        <v>607</v>
      </c>
      <c r="B113" s="56" t="s">
        <v>605</v>
      </c>
      <c r="C113" s="58"/>
      <c r="D113" s="43"/>
      <c r="E113" s="63">
        <v>250</v>
      </c>
      <c r="F113" s="16"/>
      <c r="G113" s="83">
        <v>250</v>
      </c>
      <c r="H113" s="11">
        <f t="shared" si="8"/>
        <v>100</v>
      </c>
      <c r="J113" s="6"/>
      <c r="K113" s="6"/>
      <c r="L113" s="7"/>
    </row>
    <row r="114" spans="1:12" s="3" customFormat="1" ht="78.75">
      <c r="A114" s="85" t="s">
        <v>475</v>
      </c>
      <c r="B114" s="45" t="s">
        <v>507</v>
      </c>
      <c r="C114" s="9">
        <v>0</v>
      </c>
      <c r="D114" s="43">
        <v>200000</v>
      </c>
      <c r="E114" s="43">
        <v>191886.67</v>
      </c>
      <c r="F114" s="61">
        <f>E114/D114*100</f>
        <v>95.943335</v>
      </c>
      <c r="G114" s="11">
        <v>110698.51</v>
      </c>
      <c r="H114" s="11">
        <f t="shared" si="8"/>
        <v>173.34169177164176</v>
      </c>
      <c r="I114" s="1" t="str">
        <f t="shared" si="7"/>
        <v>НЕТ</v>
      </c>
      <c r="J114" s="6" t="s">
        <v>217</v>
      </c>
      <c r="K114" s="6" t="s">
        <v>218</v>
      </c>
      <c r="L114" s="7">
        <v>408.5</v>
      </c>
    </row>
    <row r="115" spans="1:12" ht="110.25">
      <c r="A115" s="85" t="s">
        <v>476</v>
      </c>
      <c r="B115" s="45" t="s">
        <v>508</v>
      </c>
      <c r="C115" s="9">
        <v>750000000</v>
      </c>
      <c r="D115" s="43">
        <v>200000</v>
      </c>
      <c r="E115" s="43">
        <v>191886.67</v>
      </c>
      <c r="F115" s="61">
        <f>E115/D115*100</f>
        <v>95.943335</v>
      </c>
      <c r="G115" s="11">
        <v>110698.51</v>
      </c>
      <c r="H115" s="11">
        <f t="shared" si="8"/>
        <v>173.34169177164176</v>
      </c>
      <c r="I115" s="1" t="str">
        <f t="shared" si="7"/>
        <v>НЕТ</v>
      </c>
      <c r="J115" s="6" t="s">
        <v>219</v>
      </c>
      <c r="K115" s="6" t="s">
        <v>220</v>
      </c>
      <c r="L115" s="7">
        <v>186761.4303</v>
      </c>
    </row>
    <row r="116" spans="1:12" ht="94.5">
      <c r="A116" s="85" t="s">
        <v>477</v>
      </c>
      <c r="B116" s="45" t="s">
        <v>509</v>
      </c>
      <c r="C116" s="9">
        <v>750000000</v>
      </c>
      <c r="D116" s="43">
        <v>250000</v>
      </c>
      <c r="E116" s="43">
        <v>223553.3</v>
      </c>
      <c r="F116" s="61">
        <f>E116/D116*100</f>
        <v>89.42132</v>
      </c>
      <c r="G116" s="11">
        <v>118365.41</v>
      </c>
      <c r="H116" s="11">
        <f t="shared" si="8"/>
        <v>188.86708540949587</v>
      </c>
      <c r="I116" s="1" t="str">
        <f t="shared" si="7"/>
        <v>НЕТ</v>
      </c>
      <c r="J116" s="6" t="s">
        <v>221</v>
      </c>
      <c r="K116" s="6" t="s">
        <v>222</v>
      </c>
      <c r="L116" s="7">
        <v>6714.3892</v>
      </c>
    </row>
    <row r="117" spans="1:12" ht="126">
      <c r="A117" s="85" t="s">
        <v>478</v>
      </c>
      <c r="B117" s="45" t="s">
        <v>510</v>
      </c>
      <c r="C117" s="9">
        <v>0</v>
      </c>
      <c r="D117" s="43">
        <v>250000</v>
      </c>
      <c r="E117" s="43">
        <v>223553.3</v>
      </c>
      <c r="F117" s="61">
        <f>E117/D117*100</f>
        <v>89.42132</v>
      </c>
      <c r="G117" s="11">
        <v>118365.41</v>
      </c>
      <c r="H117" s="11">
        <f t="shared" si="8"/>
        <v>188.86708540949587</v>
      </c>
      <c r="I117" s="1" t="str">
        <f t="shared" si="7"/>
        <v>НЕТ</v>
      </c>
      <c r="J117" s="6" t="s">
        <v>223</v>
      </c>
      <c r="K117" s="6" t="s">
        <v>224</v>
      </c>
      <c r="L117" s="7">
        <v>6714.3892</v>
      </c>
    </row>
    <row r="118" spans="1:12" ht="52.5" customHeight="1">
      <c r="A118" s="85" t="s">
        <v>479</v>
      </c>
      <c r="B118" s="45" t="s">
        <v>111</v>
      </c>
      <c r="C118" s="9">
        <v>0</v>
      </c>
      <c r="D118" s="43"/>
      <c r="E118" s="43">
        <v>0.27</v>
      </c>
      <c r="F118" s="16"/>
      <c r="G118" s="11">
        <v>100</v>
      </c>
      <c r="H118" s="11">
        <f t="shared" si="8"/>
        <v>0.27</v>
      </c>
      <c r="I118" s="1" t="str">
        <f t="shared" si="7"/>
        <v>НЕТ</v>
      </c>
      <c r="J118" s="6" t="s">
        <v>225</v>
      </c>
      <c r="K118" s="6" t="s">
        <v>226</v>
      </c>
      <c r="L118" s="7">
        <v>152.4829</v>
      </c>
    </row>
    <row r="119" spans="1:12" ht="63">
      <c r="A119" s="85" t="s">
        <v>480</v>
      </c>
      <c r="B119" s="45" t="s">
        <v>511</v>
      </c>
      <c r="C119" s="9">
        <v>0</v>
      </c>
      <c r="D119" s="43"/>
      <c r="E119" s="43">
        <v>0.27</v>
      </c>
      <c r="F119" s="16"/>
      <c r="G119" s="11">
        <v>100</v>
      </c>
      <c r="H119" s="11">
        <f t="shared" si="8"/>
        <v>0.27</v>
      </c>
      <c r="I119" s="1" t="str">
        <f t="shared" si="7"/>
        <v>НЕТ</v>
      </c>
      <c r="J119" s="6" t="s">
        <v>227</v>
      </c>
      <c r="K119" s="6" t="s">
        <v>228</v>
      </c>
      <c r="L119" s="7">
        <v>152.4829</v>
      </c>
    </row>
    <row r="120" spans="1:12" ht="141.75">
      <c r="A120" s="85" t="s">
        <v>481</v>
      </c>
      <c r="B120" s="45" t="s">
        <v>67</v>
      </c>
      <c r="C120" s="9">
        <v>0</v>
      </c>
      <c r="D120" s="43">
        <v>100000</v>
      </c>
      <c r="E120" s="43">
        <v>9765.54</v>
      </c>
      <c r="F120" s="61">
        <f>E120/D120*100</f>
        <v>9.76554</v>
      </c>
      <c r="G120" s="11">
        <v>5756.35</v>
      </c>
      <c r="H120" s="11">
        <f t="shared" si="8"/>
        <v>169.64812771982247</v>
      </c>
      <c r="I120" s="1" t="str">
        <f t="shared" si="7"/>
        <v>НЕТ</v>
      </c>
      <c r="J120" s="6" t="s">
        <v>229</v>
      </c>
      <c r="K120" s="6" t="s">
        <v>230</v>
      </c>
      <c r="L120" s="7">
        <v>3690.5645</v>
      </c>
    </row>
    <row r="121" spans="1:12" ht="63">
      <c r="A121" s="85" t="s">
        <v>482</v>
      </c>
      <c r="B121" s="45" t="s">
        <v>74</v>
      </c>
      <c r="C121" s="9">
        <v>4749600</v>
      </c>
      <c r="D121" s="43">
        <v>100000</v>
      </c>
      <c r="E121" s="43">
        <v>6089.21</v>
      </c>
      <c r="F121" s="61">
        <f>E121/D121*100</f>
        <v>6.08921</v>
      </c>
      <c r="G121" s="11">
        <v>5577.78</v>
      </c>
      <c r="H121" s="11">
        <f t="shared" si="8"/>
        <v>109.16906009200792</v>
      </c>
      <c r="I121" s="1" t="str">
        <f t="shared" si="7"/>
        <v>НЕТ</v>
      </c>
      <c r="J121" s="6" t="s">
        <v>231</v>
      </c>
      <c r="K121" s="6" t="s">
        <v>232</v>
      </c>
      <c r="L121" s="7">
        <v>3690.5645</v>
      </c>
    </row>
    <row r="122" spans="1:9" ht="94.5">
      <c r="A122" s="85" t="s">
        <v>483</v>
      </c>
      <c r="B122" s="45" t="s">
        <v>512</v>
      </c>
      <c r="C122" s="9">
        <v>4749600</v>
      </c>
      <c r="D122" s="43">
        <v>100000</v>
      </c>
      <c r="E122" s="43">
        <v>6089.21</v>
      </c>
      <c r="F122" s="61">
        <f>E122/D122*100</f>
        <v>6.08921</v>
      </c>
      <c r="G122" s="11">
        <v>5577.78</v>
      </c>
      <c r="H122" s="11">
        <f t="shared" si="8"/>
        <v>109.16906009200792</v>
      </c>
      <c r="I122" s="1" t="str">
        <f t="shared" si="7"/>
        <v>НЕТ</v>
      </c>
    </row>
    <row r="123" spans="1:8" ht="110.25">
      <c r="A123" s="62" t="s">
        <v>645</v>
      </c>
      <c r="B123" s="56" t="s">
        <v>643</v>
      </c>
      <c r="C123" s="9"/>
      <c r="D123" s="43"/>
      <c r="E123" s="98">
        <v>3676.33</v>
      </c>
      <c r="F123" s="61"/>
      <c r="G123" s="11">
        <v>178.57</v>
      </c>
      <c r="H123" s="11">
        <f t="shared" si="8"/>
        <v>2058.761270090161</v>
      </c>
    </row>
    <row r="124" spans="1:8" ht="94.5">
      <c r="A124" s="62" t="s">
        <v>646</v>
      </c>
      <c r="B124" s="56" t="s">
        <v>644</v>
      </c>
      <c r="C124" s="9"/>
      <c r="D124" s="43"/>
      <c r="E124" s="98">
        <v>3676.33</v>
      </c>
      <c r="F124" s="61"/>
      <c r="G124" s="11">
        <v>178.57</v>
      </c>
      <c r="H124" s="11">
        <f t="shared" si="8"/>
        <v>2058.761270090161</v>
      </c>
    </row>
    <row r="125" spans="1:9" ht="31.5">
      <c r="A125" s="85" t="s">
        <v>484</v>
      </c>
      <c r="B125" s="45" t="s">
        <v>0</v>
      </c>
      <c r="C125" s="9">
        <v>0</v>
      </c>
      <c r="D125" s="43">
        <v>510000</v>
      </c>
      <c r="E125" s="43">
        <v>102640.33</v>
      </c>
      <c r="F125" s="61">
        <f>E125/D125*100</f>
        <v>20.125554901960786</v>
      </c>
      <c r="G125" s="11">
        <v>2542233.52</v>
      </c>
      <c r="H125" s="11">
        <f t="shared" si="8"/>
        <v>4.03740762571646</v>
      </c>
      <c r="I125" s="1" t="str">
        <f aca="true" t="shared" si="9" ref="I125:I152">IF(B125=K125,"ДА","НЕТ")</f>
        <v>НЕТ</v>
      </c>
    </row>
    <row r="126" spans="1:9" ht="110.25">
      <c r="A126" s="85" t="s">
        <v>485</v>
      </c>
      <c r="B126" s="45" t="s">
        <v>456</v>
      </c>
      <c r="C126" s="9">
        <v>1000000</v>
      </c>
      <c r="D126" s="43"/>
      <c r="E126" s="43">
        <v>19085.66</v>
      </c>
      <c r="F126" s="16"/>
      <c r="G126" s="11"/>
      <c r="H126" s="11"/>
      <c r="I126" s="1" t="str">
        <f t="shared" si="9"/>
        <v>НЕТ</v>
      </c>
    </row>
    <row r="127" spans="1:9" ht="78.75">
      <c r="A127" s="85" t="s">
        <v>486</v>
      </c>
      <c r="B127" s="45" t="s">
        <v>513</v>
      </c>
      <c r="C127" s="9">
        <v>800000</v>
      </c>
      <c r="D127" s="43"/>
      <c r="E127" s="43">
        <v>19085.66</v>
      </c>
      <c r="F127" s="16"/>
      <c r="G127" s="19"/>
      <c r="H127" s="11"/>
      <c r="I127" s="1" t="str">
        <f t="shared" si="9"/>
        <v>НЕТ</v>
      </c>
    </row>
    <row r="128" spans="1:9" ht="94.5">
      <c r="A128" s="92" t="s">
        <v>487</v>
      </c>
      <c r="B128" s="45" t="s">
        <v>97</v>
      </c>
      <c r="C128" s="9">
        <v>200000</v>
      </c>
      <c r="D128" s="43">
        <v>510000</v>
      </c>
      <c r="E128" s="43">
        <v>83554.67</v>
      </c>
      <c r="F128" s="61">
        <f>E128/D128*100</f>
        <v>16.38326862745098</v>
      </c>
      <c r="G128" s="11">
        <v>2542233.52</v>
      </c>
      <c r="H128" s="11">
        <f t="shared" si="8"/>
        <v>3.286663846679199</v>
      </c>
      <c r="I128" s="1" t="str">
        <f t="shared" si="9"/>
        <v>НЕТ</v>
      </c>
    </row>
    <row r="129" spans="1:9" ht="79.5" customHeight="1">
      <c r="A129" s="92" t="s">
        <v>488</v>
      </c>
      <c r="B129" s="45" t="s">
        <v>514</v>
      </c>
      <c r="C129" s="9">
        <v>0</v>
      </c>
      <c r="D129" s="43">
        <v>510000</v>
      </c>
      <c r="E129" s="43">
        <v>83554.67</v>
      </c>
      <c r="F129" s="61">
        <f>E129/D129*100</f>
        <v>16.38326862745098</v>
      </c>
      <c r="G129" s="11">
        <v>2553642.58</v>
      </c>
      <c r="H129" s="11">
        <f t="shared" si="8"/>
        <v>3.2719798242086013</v>
      </c>
      <c r="I129" s="1" t="str">
        <f t="shared" si="9"/>
        <v>НЕТ</v>
      </c>
    </row>
    <row r="130" spans="1:9" ht="94.5">
      <c r="A130" s="92" t="s">
        <v>489</v>
      </c>
      <c r="B130" s="45" t="s">
        <v>515</v>
      </c>
      <c r="C130" s="9">
        <v>0</v>
      </c>
      <c r="D130" s="43"/>
      <c r="E130" s="43"/>
      <c r="F130" s="61"/>
      <c r="G130" s="11">
        <v>-11409.06</v>
      </c>
      <c r="H130" s="11"/>
      <c r="I130" s="1" t="str">
        <f t="shared" si="9"/>
        <v>НЕТ</v>
      </c>
    </row>
    <row r="131" spans="1:8" ht="32.25" customHeight="1">
      <c r="A131" s="89" t="s">
        <v>661</v>
      </c>
      <c r="B131" s="56" t="s">
        <v>600</v>
      </c>
      <c r="C131" s="58"/>
      <c r="D131" s="43">
        <v>300000</v>
      </c>
      <c r="E131" s="43">
        <v>4521.18</v>
      </c>
      <c r="F131" s="61">
        <f>E131/D131*100</f>
        <v>1.50706</v>
      </c>
      <c r="G131" s="11">
        <v>827807.98</v>
      </c>
      <c r="H131" s="11">
        <f t="shared" si="8"/>
        <v>0.5461628915440028</v>
      </c>
    </row>
    <row r="132" spans="1:8" ht="141.75">
      <c r="A132" s="89" t="s">
        <v>662</v>
      </c>
      <c r="B132" s="56" t="s">
        <v>601</v>
      </c>
      <c r="C132" s="58"/>
      <c r="D132" s="43">
        <v>300000</v>
      </c>
      <c r="E132" s="43">
        <v>4521.18</v>
      </c>
      <c r="F132" s="61">
        <f>E132/D132*100</f>
        <v>1.50706</v>
      </c>
      <c r="G132" s="11">
        <v>827807.98</v>
      </c>
      <c r="H132" s="11">
        <f t="shared" si="8"/>
        <v>0.5461628915440028</v>
      </c>
    </row>
    <row r="133" spans="1:12" ht="15.75">
      <c r="A133" s="14" t="s">
        <v>7</v>
      </c>
      <c r="B133" s="22" t="s">
        <v>94</v>
      </c>
      <c r="C133" s="15">
        <v>0</v>
      </c>
      <c r="D133" s="48">
        <v>20000000</v>
      </c>
      <c r="E133" s="48">
        <f>E134+E136</f>
        <v>801938.96</v>
      </c>
      <c r="F133" s="16">
        <f>E133/D133*100</f>
        <v>4.0096948</v>
      </c>
      <c r="G133" s="20">
        <v>689010.47</v>
      </c>
      <c r="H133" s="16">
        <f aca="true" t="shared" si="10" ref="H133:H139">E133/G133*100</f>
        <v>116.38995268098031</v>
      </c>
      <c r="I133" s="1" t="str">
        <f t="shared" si="9"/>
        <v>ДА</v>
      </c>
      <c r="J133" s="4" t="s">
        <v>233</v>
      </c>
      <c r="K133" s="4" t="s">
        <v>94</v>
      </c>
      <c r="L133" s="8">
        <v>1376.7198</v>
      </c>
    </row>
    <row r="134" spans="1:12" ht="15.75">
      <c r="A134" s="47" t="s">
        <v>516</v>
      </c>
      <c r="B134" s="45" t="s">
        <v>8</v>
      </c>
      <c r="C134" s="9">
        <v>0</v>
      </c>
      <c r="D134" s="43">
        <v>0</v>
      </c>
      <c r="E134" s="43">
        <v>-15913.4</v>
      </c>
      <c r="F134" s="16"/>
      <c r="G134" s="11">
        <v>-2911.24</v>
      </c>
      <c r="H134" s="16">
        <f t="shared" si="10"/>
        <v>546.6193099847488</v>
      </c>
      <c r="I134" s="1" t="str">
        <f t="shared" si="9"/>
        <v>ДА</v>
      </c>
      <c r="J134" s="6" t="s">
        <v>234</v>
      </c>
      <c r="K134" s="6" t="s">
        <v>8</v>
      </c>
      <c r="L134" s="7">
        <v>200.5853</v>
      </c>
    </row>
    <row r="135" spans="1:12" ht="31.5">
      <c r="A135" s="85" t="s">
        <v>517</v>
      </c>
      <c r="B135" s="45" t="s">
        <v>520</v>
      </c>
      <c r="C135" s="9">
        <v>0</v>
      </c>
      <c r="D135" s="43">
        <v>0</v>
      </c>
      <c r="E135" s="43">
        <v>-15913.4</v>
      </c>
      <c r="F135" s="16"/>
      <c r="G135" s="11">
        <v>-2911.24</v>
      </c>
      <c r="H135" s="16">
        <f t="shared" si="10"/>
        <v>546.6193099847488</v>
      </c>
      <c r="I135" s="1" t="str">
        <f t="shared" si="9"/>
        <v>НЕТ</v>
      </c>
      <c r="J135" s="6" t="s">
        <v>235</v>
      </c>
      <c r="K135" s="6" t="s">
        <v>89</v>
      </c>
      <c r="L135" s="7">
        <v>200.5853</v>
      </c>
    </row>
    <row r="136" spans="1:12" ht="15.75">
      <c r="A136" s="85" t="s">
        <v>518</v>
      </c>
      <c r="B136" s="45" t="s">
        <v>55</v>
      </c>
      <c r="C136" s="9">
        <v>0</v>
      </c>
      <c r="D136" s="43">
        <v>20000000</v>
      </c>
      <c r="E136" s="43">
        <v>817852.36</v>
      </c>
      <c r="F136" s="61">
        <f aca="true" t="shared" si="11" ref="F136:F144">E136/D136*100</f>
        <v>4.0892618</v>
      </c>
      <c r="G136" s="11">
        <v>691921.71</v>
      </c>
      <c r="H136" s="16"/>
      <c r="I136" s="1" t="str">
        <f t="shared" si="9"/>
        <v>ДА</v>
      </c>
      <c r="J136" s="6" t="s">
        <v>236</v>
      </c>
      <c r="K136" s="6" t="s">
        <v>55</v>
      </c>
      <c r="L136" s="7">
        <v>1176.1344</v>
      </c>
    </row>
    <row r="137" spans="1:12" ht="31.5">
      <c r="A137" s="85" t="s">
        <v>519</v>
      </c>
      <c r="B137" s="45" t="s">
        <v>521</v>
      </c>
      <c r="C137" s="9">
        <v>0</v>
      </c>
      <c r="D137" s="43">
        <v>20000000</v>
      </c>
      <c r="E137" s="43">
        <v>817852.36</v>
      </c>
      <c r="F137" s="61">
        <f t="shared" si="11"/>
        <v>4.0892618</v>
      </c>
      <c r="G137" s="11">
        <v>691921.71</v>
      </c>
      <c r="H137" s="16"/>
      <c r="I137" s="1" t="str">
        <f t="shared" si="9"/>
        <v>НЕТ</v>
      </c>
      <c r="J137" s="6" t="s">
        <v>237</v>
      </c>
      <c r="K137" s="6" t="s">
        <v>49</v>
      </c>
      <c r="L137" s="7">
        <v>1176.1344</v>
      </c>
    </row>
    <row r="138" spans="1:12" ht="15.75">
      <c r="A138" s="14" t="s">
        <v>96</v>
      </c>
      <c r="B138" s="22" t="s">
        <v>62</v>
      </c>
      <c r="C138" s="15">
        <v>39886840939.57</v>
      </c>
      <c r="D138" s="48">
        <v>684735716.38</v>
      </c>
      <c r="E138" s="48">
        <v>311480819.7</v>
      </c>
      <c r="F138" s="16">
        <f t="shared" si="11"/>
        <v>45.48920295069595</v>
      </c>
      <c r="G138" s="15">
        <v>355064747.7</v>
      </c>
      <c r="H138" s="16">
        <f t="shared" si="10"/>
        <v>87.72507598055755</v>
      </c>
      <c r="I138" s="1" t="str">
        <f t="shared" si="9"/>
        <v>ДА</v>
      </c>
      <c r="J138" s="4" t="s">
        <v>238</v>
      </c>
      <c r="K138" s="4" t="s">
        <v>62</v>
      </c>
      <c r="L138" s="8">
        <v>4347484.172</v>
      </c>
    </row>
    <row r="139" spans="1:12" ht="47.25">
      <c r="A139" s="14" t="s">
        <v>50</v>
      </c>
      <c r="B139" s="22" t="s">
        <v>4</v>
      </c>
      <c r="C139" s="15">
        <v>39256779454.11</v>
      </c>
      <c r="D139" s="48">
        <v>684735716.38</v>
      </c>
      <c r="E139" s="48">
        <v>311308555.3</v>
      </c>
      <c r="F139" s="16">
        <f t="shared" si="11"/>
        <v>45.4640451568378</v>
      </c>
      <c r="G139" s="15">
        <v>352105968.7</v>
      </c>
      <c r="H139" s="16">
        <f t="shared" si="10"/>
        <v>88.41331388086748</v>
      </c>
      <c r="I139" s="1" t="str">
        <f t="shared" si="9"/>
        <v>ДА</v>
      </c>
      <c r="J139" s="4" t="s">
        <v>239</v>
      </c>
      <c r="K139" s="4" t="s">
        <v>4</v>
      </c>
      <c r="L139" s="8">
        <v>4325511.9725</v>
      </c>
    </row>
    <row r="140" spans="1:12" ht="31.5">
      <c r="A140" s="14" t="s">
        <v>82</v>
      </c>
      <c r="B140" s="22" t="s">
        <v>81</v>
      </c>
      <c r="C140" s="15">
        <v>11158580300</v>
      </c>
      <c r="D140" s="48"/>
      <c r="E140" s="48"/>
      <c r="F140" s="16"/>
      <c r="G140" s="20">
        <v>7865060</v>
      </c>
      <c r="H140" s="16"/>
      <c r="I140" s="1" t="str">
        <f t="shared" si="9"/>
        <v>ДА</v>
      </c>
      <c r="J140" s="4" t="s">
        <v>240</v>
      </c>
      <c r="K140" s="4" t="s">
        <v>81</v>
      </c>
      <c r="L140" s="8">
        <f>L141+L142+L143</f>
        <v>2643118.5</v>
      </c>
    </row>
    <row r="141" spans="1:12" ht="35.25" customHeight="1">
      <c r="A141" s="44" t="s">
        <v>530</v>
      </c>
      <c r="B141" s="45" t="s">
        <v>81</v>
      </c>
      <c r="C141" s="9">
        <v>9097061300</v>
      </c>
      <c r="D141" s="43"/>
      <c r="E141" s="43"/>
      <c r="F141" s="16"/>
      <c r="G141" s="11">
        <v>7865060</v>
      </c>
      <c r="H141" s="16"/>
      <c r="I141" s="1" t="str">
        <f t="shared" si="9"/>
        <v>НЕТ</v>
      </c>
      <c r="J141" s="6" t="s">
        <v>241</v>
      </c>
      <c r="K141" s="6" t="s">
        <v>5</v>
      </c>
      <c r="L141" s="7">
        <v>2175598.5</v>
      </c>
    </row>
    <row r="142" spans="1:12" s="3" customFormat="1" ht="37.5" customHeight="1">
      <c r="A142" s="44" t="s">
        <v>531</v>
      </c>
      <c r="B142" s="45" t="s">
        <v>579</v>
      </c>
      <c r="C142" s="9">
        <v>1792297000</v>
      </c>
      <c r="D142" s="43"/>
      <c r="E142" s="43"/>
      <c r="F142" s="16"/>
      <c r="G142" s="11">
        <v>7865060</v>
      </c>
      <c r="H142" s="16"/>
      <c r="I142" s="1" t="str">
        <f t="shared" si="9"/>
        <v>НЕТ</v>
      </c>
      <c r="J142" s="6" t="s">
        <v>242</v>
      </c>
      <c r="K142" s="6" t="s">
        <v>25</v>
      </c>
      <c r="L142" s="7">
        <v>404511</v>
      </c>
    </row>
    <row r="143" spans="1:12" ht="52.5" customHeight="1">
      <c r="A143" s="44" t="s">
        <v>532</v>
      </c>
      <c r="B143" s="45" t="s">
        <v>580</v>
      </c>
      <c r="C143" s="9">
        <v>269222000</v>
      </c>
      <c r="D143" s="43"/>
      <c r="E143" s="43"/>
      <c r="F143" s="16"/>
      <c r="G143" s="11">
        <v>7865060</v>
      </c>
      <c r="H143" s="16"/>
      <c r="I143" s="1" t="str">
        <f t="shared" si="9"/>
        <v>НЕТ</v>
      </c>
      <c r="J143" s="6" t="s">
        <v>243</v>
      </c>
      <c r="K143" s="6" t="s">
        <v>36</v>
      </c>
      <c r="L143" s="7">
        <v>63009</v>
      </c>
    </row>
    <row r="144" spans="1:9" ht="33" customHeight="1">
      <c r="A144" s="52" t="s">
        <v>533</v>
      </c>
      <c r="B144" s="51" t="s">
        <v>51</v>
      </c>
      <c r="C144" s="15">
        <v>6630400</v>
      </c>
      <c r="D144" s="48">
        <v>102932672.02</v>
      </c>
      <c r="E144" s="48">
        <v>36707045.3</v>
      </c>
      <c r="F144" s="16">
        <f t="shared" si="11"/>
        <v>35.66121871670421</v>
      </c>
      <c r="G144" s="20">
        <v>75010084.64</v>
      </c>
      <c r="H144" s="16">
        <f>E144/G144*100</f>
        <v>48.936147020990745</v>
      </c>
      <c r="I144" s="1" t="str">
        <f t="shared" si="9"/>
        <v>НЕТ</v>
      </c>
    </row>
    <row r="145" spans="1:8" ht="148.5" customHeight="1">
      <c r="A145" s="99" t="s">
        <v>678</v>
      </c>
      <c r="B145" s="56" t="s">
        <v>676</v>
      </c>
      <c r="C145" s="15"/>
      <c r="D145" s="48"/>
      <c r="E145" s="48"/>
      <c r="F145" s="16"/>
      <c r="G145" s="11">
        <v>8752315.97</v>
      </c>
      <c r="H145" s="16"/>
    </row>
    <row r="146" spans="1:8" ht="144.75" customHeight="1">
      <c r="A146" s="62" t="s">
        <v>679</v>
      </c>
      <c r="B146" s="56" t="s">
        <v>677</v>
      </c>
      <c r="C146" s="15"/>
      <c r="D146" s="48"/>
      <c r="E146" s="48"/>
      <c r="F146" s="16"/>
      <c r="G146" s="11">
        <v>8752315.97</v>
      </c>
      <c r="H146" s="16"/>
    </row>
    <row r="147" spans="1:8" ht="114" customHeight="1">
      <c r="A147" s="62" t="s">
        <v>684</v>
      </c>
      <c r="B147" s="56" t="s">
        <v>680</v>
      </c>
      <c r="C147" s="15"/>
      <c r="D147" s="48"/>
      <c r="E147" s="48"/>
      <c r="F147" s="16"/>
      <c r="G147" s="11">
        <v>2265162.39</v>
      </c>
      <c r="H147" s="16"/>
    </row>
    <row r="148" spans="1:8" ht="84.75" customHeight="1">
      <c r="A148" s="62" t="s">
        <v>685</v>
      </c>
      <c r="B148" s="56" t="s">
        <v>681</v>
      </c>
      <c r="C148" s="15"/>
      <c r="D148" s="48"/>
      <c r="E148" s="48"/>
      <c r="F148" s="16"/>
      <c r="G148" s="11">
        <v>2265162.39</v>
      </c>
      <c r="H148" s="16"/>
    </row>
    <row r="149" spans="1:8" ht="51" customHeight="1">
      <c r="A149" s="62" t="s">
        <v>686</v>
      </c>
      <c r="B149" s="56" t="s">
        <v>682</v>
      </c>
      <c r="C149" s="15"/>
      <c r="D149" s="48"/>
      <c r="E149" s="48"/>
      <c r="F149" s="16"/>
      <c r="G149" s="20"/>
      <c r="H149" s="16"/>
    </row>
    <row r="150" spans="1:8" ht="44.25" customHeight="1">
      <c r="A150" s="62" t="s">
        <v>687</v>
      </c>
      <c r="B150" s="56" t="s">
        <v>683</v>
      </c>
      <c r="C150" s="15"/>
      <c r="D150" s="48"/>
      <c r="E150" s="100"/>
      <c r="F150" s="16"/>
      <c r="G150" s="20"/>
      <c r="H150" s="16"/>
    </row>
    <row r="151" spans="1:9" ht="31.5">
      <c r="A151" s="44" t="s">
        <v>534</v>
      </c>
      <c r="B151" s="45" t="s">
        <v>584</v>
      </c>
      <c r="C151" s="9">
        <v>18558900</v>
      </c>
      <c r="D151" s="43">
        <v>4006149.6</v>
      </c>
      <c r="E151" s="43">
        <v>1144614.17</v>
      </c>
      <c r="F151" s="61">
        <f aca="true" t="shared" si="12" ref="F151:F180">E151/D151*100</f>
        <v>28.571428535769105</v>
      </c>
      <c r="G151" s="68">
        <v>3769748.47</v>
      </c>
      <c r="H151" s="61">
        <f>E151/G151*100</f>
        <v>30.36314436119394</v>
      </c>
      <c r="I151" s="1" t="str">
        <f t="shared" si="9"/>
        <v>НЕТ</v>
      </c>
    </row>
    <row r="152" spans="1:9" ht="47.25">
      <c r="A152" s="44" t="s">
        <v>535</v>
      </c>
      <c r="B152" s="45" t="s">
        <v>581</v>
      </c>
      <c r="C152" s="9">
        <v>505387000</v>
      </c>
      <c r="D152" s="43">
        <v>4006149.6</v>
      </c>
      <c r="E152" s="43">
        <v>1144614.17</v>
      </c>
      <c r="F152" s="61">
        <f t="shared" si="12"/>
        <v>28.571428535769105</v>
      </c>
      <c r="G152" s="68">
        <v>3769748.47</v>
      </c>
      <c r="H152" s="61">
        <f>E152/G152*100</f>
        <v>30.36314436119394</v>
      </c>
      <c r="I152" s="1" t="str">
        <f t="shared" si="9"/>
        <v>НЕТ</v>
      </c>
    </row>
    <row r="153" spans="1:8" ht="31.5">
      <c r="A153" s="62" t="s">
        <v>649</v>
      </c>
      <c r="B153" s="56" t="s">
        <v>647</v>
      </c>
      <c r="C153" s="9"/>
      <c r="D153" s="43"/>
      <c r="E153" s="43">
        <v>306122.46</v>
      </c>
      <c r="F153" s="61"/>
      <c r="G153" s="54"/>
      <c r="H153" s="61"/>
    </row>
    <row r="154" spans="1:8" ht="31.5">
      <c r="A154" s="62" t="s">
        <v>650</v>
      </c>
      <c r="B154" s="56" t="s">
        <v>648</v>
      </c>
      <c r="C154" s="9"/>
      <c r="D154" s="43"/>
      <c r="E154" s="43">
        <v>306122.46</v>
      </c>
      <c r="F154" s="61"/>
      <c r="G154" s="54"/>
      <c r="H154" s="61"/>
    </row>
    <row r="155" spans="1:9" ht="15.75">
      <c r="A155" s="46" t="s">
        <v>536</v>
      </c>
      <c r="B155" s="45" t="s">
        <v>583</v>
      </c>
      <c r="C155" s="9">
        <v>10366700</v>
      </c>
      <c r="D155" s="43">
        <v>98926522.42</v>
      </c>
      <c r="E155" s="43">
        <v>35256308.67</v>
      </c>
      <c r="F155" s="61">
        <f t="shared" si="12"/>
        <v>35.63888410058193</v>
      </c>
      <c r="G155" s="54">
        <v>60222857.81</v>
      </c>
      <c r="H155" s="61">
        <f aca="true" t="shared" si="13" ref="H155:H191">E155/G155*100</f>
        <v>58.54306811747764</v>
      </c>
      <c r="I155" s="1" t="str">
        <f aca="true" t="shared" si="14" ref="I155:I191">IF(B155=K155,"ДА","НЕТ")</f>
        <v>НЕТ</v>
      </c>
    </row>
    <row r="156" spans="1:9" ht="31.5">
      <c r="A156" s="44" t="s">
        <v>537</v>
      </c>
      <c r="B156" s="45" t="s">
        <v>582</v>
      </c>
      <c r="C156" s="9">
        <v>68945300</v>
      </c>
      <c r="D156" s="43">
        <v>98926522.42</v>
      </c>
      <c r="E156" s="43">
        <v>35256308.67</v>
      </c>
      <c r="F156" s="61">
        <f t="shared" si="12"/>
        <v>35.63888410058193</v>
      </c>
      <c r="G156" s="54">
        <v>60222857.81</v>
      </c>
      <c r="H156" s="61">
        <f t="shared" si="13"/>
        <v>58.54306811747764</v>
      </c>
      <c r="I156" s="1" t="str">
        <f t="shared" si="14"/>
        <v>НЕТ</v>
      </c>
    </row>
    <row r="157" spans="1:12" ht="31.5">
      <c r="A157" s="52" t="s">
        <v>538</v>
      </c>
      <c r="B157" s="51" t="s">
        <v>31</v>
      </c>
      <c r="C157" s="15">
        <v>63456100</v>
      </c>
      <c r="D157" s="48">
        <v>554365044.36</v>
      </c>
      <c r="E157" s="48">
        <v>260941351.84</v>
      </c>
      <c r="F157" s="16">
        <f t="shared" si="12"/>
        <v>47.07031124973797</v>
      </c>
      <c r="G157" s="20">
        <v>255220492.09</v>
      </c>
      <c r="H157" s="16">
        <f t="shared" si="13"/>
        <v>102.24153621174847</v>
      </c>
      <c r="I157" s="1" t="str">
        <f t="shared" si="14"/>
        <v>НЕТ</v>
      </c>
      <c r="J157" s="3"/>
      <c r="K157" s="3"/>
      <c r="L157" s="3"/>
    </row>
    <row r="158" spans="1:9" ht="47.25">
      <c r="A158" s="44" t="s">
        <v>539</v>
      </c>
      <c r="B158" s="45" t="s">
        <v>585</v>
      </c>
      <c r="C158" s="9">
        <v>14422200</v>
      </c>
      <c r="D158" s="43">
        <v>516608181.73</v>
      </c>
      <c r="E158" s="43">
        <v>240614827.27</v>
      </c>
      <c r="F158" s="61">
        <f t="shared" si="12"/>
        <v>46.57588396378804</v>
      </c>
      <c r="G158" s="11">
        <v>245180876.37</v>
      </c>
      <c r="H158" s="61">
        <f t="shared" si="13"/>
        <v>98.13768138543179</v>
      </c>
      <c r="I158" s="1" t="str">
        <f t="shared" si="14"/>
        <v>НЕТ</v>
      </c>
    </row>
    <row r="159" spans="1:9" ht="47.25">
      <c r="A159" s="44" t="s">
        <v>540</v>
      </c>
      <c r="B159" s="45" t="s">
        <v>586</v>
      </c>
      <c r="C159" s="9">
        <v>25000000</v>
      </c>
      <c r="D159" s="43">
        <v>516608181.73</v>
      </c>
      <c r="E159" s="43">
        <v>240614827.27</v>
      </c>
      <c r="F159" s="61">
        <f t="shared" si="12"/>
        <v>46.57588396378804</v>
      </c>
      <c r="G159" s="11">
        <v>245180876.37</v>
      </c>
      <c r="H159" s="61">
        <f t="shared" si="13"/>
        <v>98.13768138543179</v>
      </c>
      <c r="I159" s="1" t="str">
        <f t="shared" si="14"/>
        <v>НЕТ</v>
      </c>
    </row>
    <row r="160" spans="1:9" ht="94.5">
      <c r="A160" s="44" t="s">
        <v>541</v>
      </c>
      <c r="B160" s="45" t="s">
        <v>587</v>
      </c>
      <c r="C160" s="9">
        <v>747029000</v>
      </c>
      <c r="D160" s="43">
        <v>6483227</v>
      </c>
      <c r="E160" s="43">
        <v>1933710.87</v>
      </c>
      <c r="F160" s="61">
        <f t="shared" si="12"/>
        <v>29.82636378457827</v>
      </c>
      <c r="G160" s="54">
        <v>2555919.51</v>
      </c>
      <c r="H160" s="61">
        <f t="shared" si="13"/>
        <v>75.6561723651462</v>
      </c>
      <c r="I160" s="1" t="str">
        <f t="shared" si="14"/>
        <v>НЕТ</v>
      </c>
    </row>
    <row r="161" spans="1:9" ht="94.5">
      <c r="A161" s="44" t="s">
        <v>542</v>
      </c>
      <c r="B161" s="45" t="s">
        <v>588</v>
      </c>
      <c r="C161" s="9">
        <v>281903200</v>
      </c>
      <c r="D161" s="43">
        <v>6483227</v>
      </c>
      <c r="E161" s="43">
        <v>1933710.87</v>
      </c>
      <c r="F161" s="61">
        <f t="shared" si="12"/>
        <v>29.82636378457827</v>
      </c>
      <c r="G161" s="54">
        <v>2555919.51</v>
      </c>
      <c r="H161" s="61">
        <f t="shared" si="13"/>
        <v>75.6561723651462</v>
      </c>
      <c r="I161" s="1" t="str">
        <f t="shared" si="14"/>
        <v>НЕТ</v>
      </c>
    </row>
    <row r="162" spans="1:8" ht="78.75">
      <c r="A162" s="62" t="s">
        <v>608</v>
      </c>
      <c r="B162" s="56" t="s">
        <v>688</v>
      </c>
      <c r="C162" s="58"/>
      <c r="D162" s="43">
        <v>9728742.63</v>
      </c>
      <c r="E162" s="43">
        <v>8616000.01</v>
      </c>
      <c r="F162" s="61">
        <f t="shared" si="12"/>
        <v>88.56231825304232</v>
      </c>
      <c r="G162" s="54"/>
      <c r="H162" s="16"/>
    </row>
    <row r="163" spans="1:8" ht="78.75">
      <c r="A163" s="62" t="s">
        <v>609</v>
      </c>
      <c r="B163" s="56" t="s">
        <v>689</v>
      </c>
      <c r="C163" s="58"/>
      <c r="D163" s="43">
        <v>9728742.63</v>
      </c>
      <c r="E163" s="43">
        <v>8616000.01</v>
      </c>
      <c r="F163" s="61">
        <f t="shared" si="12"/>
        <v>88.56231825304232</v>
      </c>
      <c r="G163" s="54"/>
      <c r="H163" s="16"/>
    </row>
    <row r="164" spans="1:9" ht="63">
      <c r="A164" s="44" t="s">
        <v>543</v>
      </c>
      <c r="B164" s="45" t="s">
        <v>589</v>
      </c>
      <c r="C164" s="9">
        <v>11486500</v>
      </c>
      <c r="D164" s="43">
        <v>314383</v>
      </c>
      <c r="E164" s="43"/>
      <c r="F164" s="61">
        <f t="shared" si="12"/>
        <v>0</v>
      </c>
      <c r="G164" s="54">
        <v>6485</v>
      </c>
      <c r="H164" s="16"/>
      <c r="I164" s="1" t="str">
        <f t="shared" si="14"/>
        <v>НЕТ</v>
      </c>
    </row>
    <row r="165" spans="1:9" ht="78.75">
      <c r="A165" s="44" t="s">
        <v>544</v>
      </c>
      <c r="B165" s="45" t="s">
        <v>522</v>
      </c>
      <c r="C165" s="9">
        <v>12422200</v>
      </c>
      <c r="D165" s="43">
        <v>314383</v>
      </c>
      <c r="E165" s="43"/>
      <c r="F165" s="61"/>
      <c r="G165" s="54">
        <v>6485</v>
      </c>
      <c r="H165" s="16"/>
      <c r="I165" s="1" t="str">
        <f t="shared" si="14"/>
        <v>НЕТ</v>
      </c>
    </row>
    <row r="166" spans="1:9" ht="52.5" customHeight="1">
      <c r="A166" s="44" t="s">
        <v>545</v>
      </c>
      <c r="B166" s="45" t="s">
        <v>691</v>
      </c>
      <c r="C166" s="9">
        <v>47520000</v>
      </c>
      <c r="D166" s="43"/>
      <c r="E166" s="43"/>
      <c r="F166" s="16"/>
      <c r="G166" s="11">
        <v>226635.9</v>
      </c>
      <c r="H166" s="16"/>
      <c r="I166" s="1" t="str">
        <f t="shared" si="14"/>
        <v>НЕТ</v>
      </c>
    </row>
    <row r="167" spans="1:9" ht="63">
      <c r="A167" s="44" t="s">
        <v>546</v>
      </c>
      <c r="B167" s="45" t="s">
        <v>692</v>
      </c>
      <c r="C167" s="9">
        <v>29400000</v>
      </c>
      <c r="D167" s="43"/>
      <c r="E167" s="43"/>
      <c r="F167" s="16"/>
      <c r="G167" s="11">
        <v>226635.9</v>
      </c>
      <c r="H167" s="16"/>
      <c r="I167" s="1" t="str">
        <f t="shared" si="14"/>
        <v>НЕТ</v>
      </c>
    </row>
    <row r="168" spans="1:8" ht="78.75">
      <c r="A168" s="69" t="s">
        <v>610</v>
      </c>
      <c r="B168" s="56" t="s">
        <v>690</v>
      </c>
      <c r="C168" s="9"/>
      <c r="D168" s="70">
        <v>17338300</v>
      </c>
      <c r="E168" s="70">
        <v>7818958.05</v>
      </c>
      <c r="F168" s="61">
        <f t="shared" si="12"/>
        <v>45.09645149755166</v>
      </c>
      <c r="G168" s="11">
        <v>5546771.49</v>
      </c>
      <c r="H168" s="76">
        <f t="shared" si="13"/>
        <v>140.9641277650686</v>
      </c>
    </row>
    <row r="169" spans="1:8" ht="78.75">
      <c r="A169" s="69" t="s">
        <v>611</v>
      </c>
      <c r="B169" s="56" t="s">
        <v>693</v>
      </c>
      <c r="C169" s="9"/>
      <c r="D169" s="70">
        <v>17338300</v>
      </c>
      <c r="E169" s="70">
        <v>7818958.05</v>
      </c>
      <c r="F169" s="61">
        <f t="shared" si="12"/>
        <v>45.09645149755166</v>
      </c>
      <c r="G169" s="11">
        <v>5546771.49</v>
      </c>
      <c r="H169" s="76">
        <f t="shared" si="13"/>
        <v>140.9641277650686</v>
      </c>
    </row>
    <row r="170" spans="1:9" ht="31.5">
      <c r="A170" s="71" t="s">
        <v>547</v>
      </c>
      <c r="B170" s="64" t="s">
        <v>694</v>
      </c>
      <c r="C170" s="65">
        <v>78731300</v>
      </c>
      <c r="D170" s="63">
        <v>1442603</v>
      </c>
      <c r="E170" s="63">
        <v>769068</v>
      </c>
      <c r="F170" s="76">
        <f t="shared" si="12"/>
        <v>53.31113272327869</v>
      </c>
      <c r="G170" s="68">
        <v>704572.34</v>
      </c>
      <c r="H170" s="76">
        <f t="shared" si="13"/>
        <v>109.15387339786858</v>
      </c>
      <c r="I170" s="1" t="str">
        <f t="shared" si="14"/>
        <v>НЕТ</v>
      </c>
    </row>
    <row r="171" spans="1:9" ht="47.25">
      <c r="A171" s="72" t="s">
        <v>548</v>
      </c>
      <c r="B171" s="73" t="s">
        <v>698</v>
      </c>
      <c r="C171" s="74">
        <v>21600</v>
      </c>
      <c r="D171" s="75">
        <v>1442603</v>
      </c>
      <c r="E171" s="75">
        <v>769068</v>
      </c>
      <c r="F171" s="61">
        <f t="shared" si="12"/>
        <v>53.31113272327869</v>
      </c>
      <c r="G171" s="68">
        <v>704572.34</v>
      </c>
      <c r="H171" s="61">
        <f t="shared" si="13"/>
        <v>109.15387339786858</v>
      </c>
      <c r="I171" s="1" t="str">
        <f t="shared" si="14"/>
        <v>НЕТ</v>
      </c>
    </row>
    <row r="172" spans="1:8" ht="31.5">
      <c r="A172" s="69" t="s">
        <v>612</v>
      </c>
      <c r="B172" s="56" t="s">
        <v>697</v>
      </c>
      <c r="C172" s="9"/>
      <c r="D172" s="70">
        <v>2096028</v>
      </c>
      <c r="E172" s="70">
        <v>1179608.65</v>
      </c>
      <c r="F172" s="61">
        <f t="shared" si="12"/>
        <v>56.27828683586288</v>
      </c>
      <c r="G172" s="54">
        <v>999231.48</v>
      </c>
      <c r="H172" s="61">
        <f t="shared" si="13"/>
        <v>118.05159000795291</v>
      </c>
    </row>
    <row r="173" spans="1:8" ht="47.25">
      <c r="A173" s="69" t="s">
        <v>614</v>
      </c>
      <c r="B173" s="56" t="s">
        <v>696</v>
      </c>
      <c r="C173" s="9"/>
      <c r="D173" s="70">
        <v>2096028</v>
      </c>
      <c r="E173" s="70">
        <v>1179608.65</v>
      </c>
      <c r="F173" s="61">
        <f t="shared" si="12"/>
        <v>56.27828683586288</v>
      </c>
      <c r="G173" s="54">
        <v>999231.48</v>
      </c>
      <c r="H173" s="61">
        <f t="shared" si="13"/>
        <v>118.05159000795291</v>
      </c>
    </row>
    <row r="174" spans="1:8" ht="15.75">
      <c r="A174" s="69" t="s">
        <v>613</v>
      </c>
      <c r="B174" s="56" t="s">
        <v>699</v>
      </c>
      <c r="C174" s="9"/>
      <c r="D174" s="70">
        <v>353579</v>
      </c>
      <c r="E174" s="70">
        <v>9178.99</v>
      </c>
      <c r="F174" s="61">
        <f t="shared" si="12"/>
        <v>2.596022388207444</v>
      </c>
      <c r="G174" s="54"/>
      <c r="H174" s="16"/>
    </row>
    <row r="175" spans="1:8" ht="31.5">
      <c r="A175" s="69" t="s">
        <v>615</v>
      </c>
      <c r="B175" s="56" t="s">
        <v>695</v>
      </c>
      <c r="C175" s="9"/>
      <c r="D175" s="70">
        <v>353579</v>
      </c>
      <c r="E175" s="70">
        <v>9178.99</v>
      </c>
      <c r="F175" s="61">
        <f t="shared" si="12"/>
        <v>2.596022388207444</v>
      </c>
      <c r="G175" s="54"/>
      <c r="H175" s="16"/>
    </row>
    <row r="176" spans="1:9" ht="15.75">
      <c r="A176" s="50" t="s">
        <v>549</v>
      </c>
      <c r="B176" s="51" t="s">
        <v>523</v>
      </c>
      <c r="C176" s="15">
        <v>14963700</v>
      </c>
      <c r="D176" s="48">
        <v>27438000</v>
      </c>
      <c r="E176" s="48">
        <v>13660158.16</v>
      </c>
      <c r="F176" s="16">
        <f t="shared" si="12"/>
        <v>49.78554617683505</v>
      </c>
      <c r="G176" s="20">
        <v>14010331.97</v>
      </c>
      <c r="H176" s="16">
        <f t="shared" si="13"/>
        <v>97.50060304959355</v>
      </c>
      <c r="I176" s="1" t="str">
        <f t="shared" si="14"/>
        <v>НЕТ</v>
      </c>
    </row>
    <row r="177" spans="1:8" ht="78.75">
      <c r="A177" s="93" t="s">
        <v>618</v>
      </c>
      <c r="B177" s="56" t="s">
        <v>616</v>
      </c>
      <c r="C177" s="15"/>
      <c r="D177" s="70">
        <v>26676000</v>
      </c>
      <c r="E177" s="70">
        <v>13176906.16</v>
      </c>
      <c r="F177" s="61">
        <f t="shared" si="12"/>
        <v>49.39610946168841</v>
      </c>
      <c r="G177" s="11">
        <v>13644497.97</v>
      </c>
      <c r="H177" s="61">
        <f t="shared" si="13"/>
        <v>96.57303763738257</v>
      </c>
    </row>
    <row r="178" spans="1:8" ht="94.5">
      <c r="A178" s="93" t="s">
        <v>619</v>
      </c>
      <c r="B178" s="56" t="s">
        <v>617</v>
      </c>
      <c r="C178" s="15"/>
      <c r="D178" s="70">
        <v>26676000</v>
      </c>
      <c r="E178" s="70">
        <v>13176906.16</v>
      </c>
      <c r="F178" s="61">
        <f t="shared" si="12"/>
        <v>49.39610946168841</v>
      </c>
      <c r="G178" s="11">
        <v>13644497.97</v>
      </c>
      <c r="H178" s="61">
        <f t="shared" si="13"/>
        <v>96.57303763738257</v>
      </c>
    </row>
    <row r="179" spans="1:9" ht="31.5">
      <c r="A179" s="44" t="s">
        <v>550</v>
      </c>
      <c r="B179" s="45" t="s">
        <v>524</v>
      </c>
      <c r="C179" s="9">
        <v>175055900</v>
      </c>
      <c r="D179" s="70">
        <v>762000</v>
      </c>
      <c r="E179" s="70">
        <v>483252</v>
      </c>
      <c r="F179" s="61">
        <f t="shared" si="12"/>
        <v>63.41889763779528</v>
      </c>
      <c r="G179" s="11">
        <v>365834</v>
      </c>
      <c r="H179" s="61">
        <f t="shared" si="13"/>
        <v>132.09597795721558</v>
      </c>
      <c r="I179" s="1" t="str">
        <f t="shared" si="14"/>
        <v>НЕТ</v>
      </c>
    </row>
    <row r="180" spans="1:9" ht="31.5">
      <c r="A180" s="44" t="s">
        <v>551</v>
      </c>
      <c r="B180" s="45" t="s">
        <v>525</v>
      </c>
      <c r="C180" s="9">
        <v>737000</v>
      </c>
      <c r="D180" s="70">
        <v>762000</v>
      </c>
      <c r="E180" s="70">
        <v>483252</v>
      </c>
      <c r="F180" s="61">
        <f t="shared" si="12"/>
        <v>63.41889763779528</v>
      </c>
      <c r="G180" s="11">
        <v>365834</v>
      </c>
      <c r="H180" s="61">
        <f t="shared" si="13"/>
        <v>132.09597795721558</v>
      </c>
      <c r="I180" s="1" t="str">
        <f t="shared" si="14"/>
        <v>НЕТ</v>
      </c>
    </row>
    <row r="181" spans="1:9" ht="15.75">
      <c r="A181" s="52" t="s">
        <v>552</v>
      </c>
      <c r="B181" s="51" t="s">
        <v>526</v>
      </c>
      <c r="C181" s="15">
        <v>32955500</v>
      </c>
      <c r="D181" s="48"/>
      <c r="E181" s="48"/>
      <c r="F181" s="16"/>
      <c r="G181" s="20">
        <v>3000000</v>
      </c>
      <c r="H181" s="16"/>
      <c r="I181" s="1" t="str">
        <f t="shared" si="14"/>
        <v>НЕТ</v>
      </c>
    </row>
    <row r="182" spans="1:12" ht="33" customHeight="1">
      <c r="A182" s="44" t="s">
        <v>553</v>
      </c>
      <c r="B182" s="45" t="s">
        <v>527</v>
      </c>
      <c r="C182" s="9"/>
      <c r="D182" s="43"/>
      <c r="E182" s="43"/>
      <c r="F182" s="16"/>
      <c r="G182" s="11">
        <v>3000000</v>
      </c>
      <c r="H182" s="16"/>
      <c r="I182" s="1" t="str">
        <f t="shared" si="14"/>
        <v>НЕТ</v>
      </c>
      <c r="J182" s="6" t="s">
        <v>244</v>
      </c>
      <c r="K182" s="6" t="s">
        <v>245</v>
      </c>
      <c r="L182" s="7">
        <v>1232.3297</v>
      </c>
    </row>
    <row r="183" spans="1:9" ht="31.5">
      <c r="A183" s="44" t="s">
        <v>554</v>
      </c>
      <c r="B183" s="45" t="s">
        <v>527</v>
      </c>
      <c r="C183" s="9">
        <v>8312000</v>
      </c>
      <c r="D183" s="43"/>
      <c r="E183" s="43"/>
      <c r="F183" s="16"/>
      <c r="G183" s="11">
        <v>3000000</v>
      </c>
      <c r="H183" s="16"/>
      <c r="I183" s="1" t="str">
        <f t="shared" si="14"/>
        <v>НЕТ</v>
      </c>
    </row>
    <row r="184" spans="1:8" ht="94.5">
      <c r="A184" s="87" t="s">
        <v>656</v>
      </c>
      <c r="B184" s="88" t="s">
        <v>651</v>
      </c>
      <c r="C184" s="9"/>
      <c r="D184" s="43"/>
      <c r="E184" s="48">
        <v>230456.34</v>
      </c>
      <c r="F184" s="16"/>
      <c r="G184" s="11"/>
      <c r="H184" s="16"/>
    </row>
    <row r="185" spans="1:8" ht="110.25">
      <c r="A185" s="62" t="s">
        <v>657</v>
      </c>
      <c r="B185" s="56" t="s">
        <v>652</v>
      </c>
      <c r="C185" s="9"/>
      <c r="D185" s="43"/>
      <c r="E185" s="43">
        <v>230456.34</v>
      </c>
      <c r="F185" s="16"/>
      <c r="G185" s="11"/>
      <c r="H185" s="16"/>
    </row>
    <row r="186" spans="1:8" ht="110.25">
      <c r="A186" s="62" t="s">
        <v>658</v>
      </c>
      <c r="B186" s="56" t="s">
        <v>653</v>
      </c>
      <c r="C186" s="9"/>
      <c r="D186" s="43"/>
      <c r="E186" s="43">
        <v>230456.34</v>
      </c>
      <c r="F186" s="16"/>
      <c r="G186" s="11"/>
      <c r="H186" s="16"/>
    </row>
    <row r="187" spans="1:8" ht="47.25">
      <c r="A187" s="62" t="s">
        <v>659</v>
      </c>
      <c r="B187" s="56" t="s">
        <v>654</v>
      </c>
      <c r="C187" s="9"/>
      <c r="D187" s="43"/>
      <c r="E187" s="43">
        <v>230456.34</v>
      </c>
      <c r="F187" s="16"/>
      <c r="G187" s="11"/>
      <c r="H187" s="16"/>
    </row>
    <row r="188" spans="1:8" ht="47.25">
      <c r="A188" s="62" t="s">
        <v>660</v>
      </c>
      <c r="B188" s="56" t="s">
        <v>655</v>
      </c>
      <c r="C188" s="9"/>
      <c r="D188" s="43"/>
      <c r="E188" s="43">
        <v>230456.34</v>
      </c>
      <c r="F188" s="16"/>
      <c r="G188" s="11"/>
      <c r="H188" s="16"/>
    </row>
    <row r="189" spans="1:9" ht="63">
      <c r="A189" s="52" t="s">
        <v>555</v>
      </c>
      <c r="B189" s="51" t="s">
        <v>663</v>
      </c>
      <c r="C189" s="15">
        <v>12597000</v>
      </c>
      <c r="D189" s="48"/>
      <c r="E189" s="48">
        <v>-58191.94</v>
      </c>
      <c r="F189" s="16"/>
      <c r="G189" s="20">
        <v>-41221</v>
      </c>
      <c r="H189" s="16">
        <f t="shared" si="13"/>
        <v>141.17061691856094</v>
      </c>
      <c r="I189" s="1" t="str">
        <f t="shared" si="14"/>
        <v>НЕТ</v>
      </c>
    </row>
    <row r="190" spans="1:9" ht="63">
      <c r="A190" s="44" t="s">
        <v>556</v>
      </c>
      <c r="B190" s="45" t="s">
        <v>528</v>
      </c>
      <c r="C190" s="9">
        <v>128521200</v>
      </c>
      <c r="D190" s="43"/>
      <c r="E190" s="43">
        <v>-58191.94</v>
      </c>
      <c r="F190" s="16"/>
      <c r="G190" s="11">
        <v>-41221</v>
      </c>
      <c r="H190" s="61">
        <f t="shared" si="13"/>
        <v>141.17061691856094</v>
      </c>
      <c r="I190" s="1" t="str">
        <f t="shared" si="14"/>
        <v>НЕТ</v>
      </c>
    </row>
    <row r="191" spans="1:9" ht="63">
      <c r="A191" s="44" t="s">
        <v>557</v>
      </c>
      <c r="B191" s="45" t="s">
        <v>529</v>
      </c>
      <c r="C191" s="9">
        <v>29899100</v>
      </c>
      <c r="D191" s="9"/>
      <c r="E191" s="43">
        <v>-58191.94</v>
      </c>
      <c r="F191" s="16"/>
      <c r="G191" s="11">
        <v>-41221</v>
      </c>
      <c r="H191" s="61">
        <f t="shared" si="13"/>
        <v>141.17061691856094</v>
      </c>
      <c r="I191" s="1" t="str">
        <f t="shared" si="14"/>
        <v>НЕТ</v>
      </c>
    </row>
    <row r="193" spans="1:8" ht="34.5" customHeight="1">
      <c r="A193" s="103"/>
      <c r="B193" s="103"/>
      <c r="C193" s="103"/>
      <c r="D193" s="103"/>
      <c r="E193" s="103"/>
      <c r="F193" s="103"/>
      <c r="G193" s="103"/>
      <c r="H193" s="103"/>
    </row>
    <row r="197" spans="1:12" s="3" customFormat="1" ht="15.75">
      <c r="A197" s="1"/>
      <c r="B197" s="10"/>
      <c r="C197" s="1"/>
      <c r="D197" s="1"/>
      <c r="E197" s="1"/>
      <c r="F197" s="1"/>
      <c r="G197" s="1"/>
      <c r="H197" s="1"/>
      <c r="J197" s="1"/>
      <c r="K197" s="1"/>
      <c r="L197" s="1"/>
    </row>
    <row r="220" spans="1:12" s="3" customFormat="1" ht="15.75">
      <c r="A220" s="1"/>
      <c r="B220" s="10"/>
      <c r="C220" s="1"/>
      <c r="D220" s="1"/>
      <c r="E220" s="1"/>
      <c r="F220" s="1"/>
      <c r="G220" s="1"/>
      <c r="H220" s="1"/>
      <c r="J220" s="1"/>
      <c r="K220" s="1"/>
      <c r="L220" s="1"/>
    </row>
    <row r="223" spans="10:12" ht="15.75">
      <c r="J223" s="3"/>
      <c r="K223" s="3"/>
      <c r="L223" s="3"/>
    </row>
    <row r="267" spans="1:12" s="3" customFormat="1" ht="15.75">
      <c r="A267" s="1"/>
      <c r="B267" s="10"/>
      <c r="C267" s="1"/>
      <c r="D267" s="1"/>
      <c r="E267" s="1"/>
      <c r="F267" s="1"/>
      <c r="G267" s="1"/>
      <c r="H267" s="1"/>
      <c r="J267" s="1"/>
      <c r="K267" s="1"/>
      <c r="L267" s="1"/>
    </row>
    <row r="272" spans="1:12" s="3" customFormat="1" ht="15.75">
      <c r="A272" s="1"/>
      <c r="B272" s="10"/>
      <c r="C272" s="1"/>
      <c r="D272" s="1"/>
      <c r="E272" s="1"/>
      <c r="F272" s="1"/>
      <c r="G272" s="1"/>
      <c r="H272" s="1"/>
      <c r="J272" s="1"/>
      <c r="K272" s="1"/>
      <c r="L272" s="1"/>
    </row>
    <row r="275" spans="1:12" s="3" customFormat="1" ht="15.75">
      <c r="A275" s="1"/>
      <c r="B275" s="10"/>
      <c r="C275" s="1"/>
      <c r="D275" s="1"/>
      <c r="E275" s="1"/>
      <c r="F275" s="1"/>
      <c r="G275" s="1"/>
      <c r="H275" s="1"/>
      <c r="J275" s="1"/>
      <c r="K275" s="1"/>
      <c r="L275" s="1"/>
    </row>
    <row r="288" spans="1:12" s="3" customFormat="1" ht="15.75">
      <c r="A288" s="1"/>
      <c r="B288" s="10"/>
      <c r="C288" s="1"/>
      <c r="D288" s="1"/>
      <c r="E288" s="1"/>
      <c r="F288" s="1"/>
      <c r="G288" s="1"/>
      <c r="H288" s="1"/>
      <c r="J288" s="1"/>
      <c r="K288" s="1"/>
      <c r="L288" s="1"/>
    </row>
    <row r="318" spans="1:12" s="3" customFormat="1" ht="15.75">
      <c r="A318" s="1"/>
      <c r="B318" s="10"/>
      <c r="C318" s="1"/>
      <c r="D318" s="1"/>
      <c r="E318" s="1"/>
      <c r="F318" s="1"/>
      <c r="G318" s="1"/>
      <c r="H318" s="1"/>
      <c r="J318" s="1"/>
      <c r="K318" s="1"/>
      <c r="L318" s="1"/>
    </row>
  </sheetData>
  <sheetProtection/>
  <mergeCells count="2">
    <mergeCell ref="A2:H2"/>
    <mergeCell ref="A193:H193"/>
  </mergeCells>
  <printOptions/>
  <pageMargins left="0.5905511811023623" right="0.3937007874015748" top="0.3937007874015748" bottom="0.5905511811023623" header="0.1968503937007874" footer="0.31496062992125984"/>
  <pageSetup errors="blank" fitToHeight="0" fitToWidth="1" horizontalDpi="600" verticalDpi="600" orientation="landscape" paperSize="9" scale="87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78" sqref="F78"/>
    </sheetView>
  </sheetViews>
  <sheetFormatPr defaultColWidth="8.00390625" defaultRowHeight="16.5"/>
  <cols>
    <col min="1" max="1" width="5.25390625" style="24" customWidth="1"/>
    <col min="2" max="2" width="70.875" style="24" customWidth="1"/>
    <col min="3" max="3" width="19.125" style="24" customWidth="1"/>
    <col min="4" max="4" width="17.75390625" style="24" customWidth="1"/>
    <col min="5" max="5" width="13.375" style="24" customWidth="1"/>
    <col min="6" max="6" width="18.125" style="24" customWidth="1"/>
    <col min="7" max="7" width="15.875" style="24" customWidth="1"/>
    <col min="8" max="8" width="12.75390625" style="24" customWidth="1"/>
    <col min="9" max="16384" width="8.00390625" style="24" customWidth="1"/>
  </cols>
  <sheetData>
    <row r="2" spans="1:7" ht="54.75" customHeight="1">
      <c r="A2" s="105" t="s">
        <v>635</v>
      </c>
      <c r="B2" s="105"/>
      <c r="C2" s="105"/>
      <c r="D2" s="105"/>
      <c r="E2" s="105"/>
      <c r="F2" s="105"/>
      <c r="G2" s="105"/>
    </row>
    <row r="3" spans="2:8" ht="18.75">
      <c r="B3" s="106"/>
      <c r="C3" s="106"/>
      <c r="D3" s="106"/>
      <c r="E3" s="106"/>
      <c r="F3" s="106"/>
      <c r="G3" s="106"/>
      <c r="H3" s="106"/>
    </row>
    <row r="4" spans="1:7" ht="94.5">
      <c r="A4" s="25" t="s">
        <v>247</v>
      </c>
      <c r="B4" s="25" t="s">
        <v>248</v>
      </c>
      <c r="C4" s="25" t="s">
        <v>591</v>
      </c>
      <c r="D4" s="25" t="s">
        <v>632</v>
      </c>
      <c r="E4" s="25" t="s">
        <v>633</v>
      </c>
      <c r="F4" s="25" t="s">
        <v>634</v>
      </c>
      <c r="G4" s="25" t="s">
        <v>249</v>
      </c>
    </row>
    <row r="5" spans="1:7" ht="15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</row>
    <row r="6" spans="1:7" s="29" customFormat="1" ht="15.75">
      <c r="A6" s="26"/>
      <c r="B6" s="27" t="s">
        <v>250</v>
      </c>
      <c r="C6" s="28">
        <f>C7+C17+C20+C24+C33+C39+C42+C50+C53+C61+C67+C72+C76+C78</f>
        <v>1250819.9</v>
      </c>
      <c r="D6" s="28">
        <f>D7+D17+D20+D24+D33+D39+D42+D50+D53+D61+D67+D72+D76+D78</f>
        <v>563636.7000000001</v>
      </c>
      <c r="E6" s="28">
        <f>D6/C6%</f>
        <v>45.061379340063276</v>
      </c>
      <c r="F6" s="28">
        <f>F7+F17+F20+F24+F33+F39+F42+F50+F53+F61+F67+F72+F76+F78</f>
        <v>557933.2</v>
      </c>
      <c r="G6" s="28">
        <f>D6/F6%</f>
        <v>101.02225499396704</v>
      </c>
    </row>
    <row r="7" spans="1:7" s="29" customFormat="1" ht="15.75">
      <c r="A7" s="30" t="s">
        <v>251</v>
      </c>
      <c r="B7" s="31" t="s">
        <v>252</v>
      </c>
      <c r="C7" s="32">
        <f>SUM(C8:C16)</f>
        <v>129465.4</v>
      </c>
      <c r="D7" s="32">
        <f>SUM(D8:D16)</f>
        <v>63047.8</v>
      </c>
      <c r="E7" s="28">
        <f>D7/C7%</f>
        <v>48.69857120126304</v>
      </c>
      <c r="F7" s="32">
        <f>SUM(F8:F16)</f>
        <v>52415.6</v>
      </c>
      <c r="G7" s="28">
        <f aca="true" t="shared" si="0" ref="G7:G70">D7/F7%</f>
        <v>120.28441914239274</v>
      </c>
    </row>
    <row r="8" spans="1:7" ht="31.5">
      <c r="A8" s="33" t="s">
        <v>253</v>
      </c>
      <c r="B8" s="34" t="s">
        <v>254</v>
      </c>
      <c r="C8" s="35">
        <v>2375.4</v>
      </c>
      <c r="D8" s="35">
        <v>288.6</v>
      </c>
      <c r="E8" s="36">
        <f aca="true" t="shared" si="1" ref="E8:E72">D8/C8%</f>
        <v>12.149532710280374</v>
      </c>
      <c r="F8" s="35">
        <v>1067.9</v>
      </c>
      <c r="G8" s="36">
        <f t="shared" si="0"/>
        <v>27.02500234104317</v>
      </c>
    </row>
    <row r="9" spans="1:7" ht="47.25">
      <c r="A9" s="33" t="s">
        <v>255</v>
      </c>
      <c r="B9" s="34" t="s">
        <v>256</v>
      </c>
      <c r="C9" s="35">
        <v>6375.9</v>
      </c>
      <c r="D9" s="35">
        <v>4153.4</v>
      </c>
      <c r="E9" s="36">
        <f t="shared" si="1"/>
        <v>65.14217600652456</v>
      </c>
      <c r="F9" s="35">
        <v>3206.8</v>
      </c>
      <c r="G9" s="36">
        <f t="shared" si="0"/>
        <v>129.518523138331</v>
      </c>
    </row>
    <row r="10" spans="1:7" ht="47.25">
      <c r="A10" s="33" t="s">
        <v>257</v>
      </c>
      <c r="B10" s="34" t="s">
        <v>258</v>
      </c>
      <c r="C10" s="35">
        <v>45701.8</v>
      </c>
      <c r="D10" s="35">
        <v>26363.4</v>
      </c>
      <c r="E10" s="36">
        <f t="shared" si="1"/>
        <v>57.68569290487464</v>
      </c>
      <c r="F10" s="35">
        <v>22023.8</v>
      </c>
      <c r="G10" s="36">
        <f t="shared" si="0"/>
        <v>119.70413825043816</v>
      </c>
    </row>
    <row r="11" spans="1:7" ht="15.75">
      <c r="A11" s="33" t="s">
        <v>259</v>
      </c>
      <c r="B11" s="34" t="s">
        <v>260</v>
      </c>
      <c r="C11" s="35">
        <v>314.4</v>
      </c>
      <c r="D11" s="35">
        <v>0</v>
      </c>
      <c r="E11" s="36">
        <f t="shared" si="1"/>
        <v>0</v>
      </c>
      <c r="F11" s="35">
        <v>6.5</v>
      </c>
      <c r="G11" s="36" t="s">
        <v>267</v>
      </c>
    </row>
    <row r="12" spans="1:7" ht="31.5">
      <c r="A12" s="33" t="s">
        <v>261</v>
      </c>
      <c r="B12" s="34" t="s">
        <v>262</v>
      </c>
      <c r="C12" s="35">
        <v>13770.5</v>
      </c>
      <c r="D12" s="35">
        <v>6169.7</v>
      </c>
      <c r="E12" s="36">
        <f t="shared" si="1"/>
        <v>44.8037471406267</v>
      </c>
      <c r="F12" s="35">
        <v>5355.6</v>
      </c>
      <c r="G12" s="36">
        <f t="shared" si="0"/>
        <v>115.2009111957577</v>
      </c>
    </row>
    <row r="13" spans="1:7" ht="16.5" customHeight="1">
      <c r="A13" s="33" t="s">
        <v>263</v>
      </c>
      <c r="B13" s="34" t="s">
        <v>264</v>
      </c>
      <c r="C13" s="35">
        <v>0</v>
      </c>
      <c r="D13" s="35">
        <v>0</v>
      </c>
      <c r="E13" s="36" t="s">
        <v>267</v>
      </c>
      <c r="F13" s="35">
        <v>510.6</v>
      </c>
      <c r="G13" s="36" t="s">
        <v>267</v>
      </c>
    </row>
    <row r="14" spans="1:7" ht="15.75">
      <c r="A14" s="33" t="s">
        <v>265</v>
      </c>
      <c r="B14" s="34" t="s">
        <v>266</v>
      </c>
      <c r="C14" s="35">
        <v>14110.3</v>
      </c>
      <c r="D14" s="35">
        <v>0</v>
      </c>
      <c r="E14" s="36">
        <f t="shared" si="1"/>
        <v>0</v>
      </c>
      <c r="F14" s="35">
        <v>0</v>
      </c>
      <c r="G14" s="36" t="s">
        <v>267</v>
      </c>
    </row>
    <row r="15" spans="1:7" ht="15.75" hidden="1">
      <c r="A15" s="33" t="s">
        <v>268</v>
      </c>
      <c r="B15" s="34" t="s">
        <v>269</v>
      </c>
      <c r="C15" s="35"/>
      <c r="D15" s="35"/>
      <c r="E15" s="36" t="e">
        <f t="shared" si="1"/>
        <v>#DIV/0!</v>
      </c>
      <c r="F15" s="35"/>
      <c r="G15" s="36" t="e">
        <f t="shared" si="0"/>
        <v>#DIV/0!</v>
      </c>
    </row>
    <row r="16" spans="1:7" ht="15.75">
      <c r="A16" s="33" t="s">
        <v>270</v>
      </c>
      <c r="B16" s="34" t="s">
        <v>271</v>
      </c>
      <c r="C16" s="35">
        <v>46817.1</v>
      </c>
      <c r="D16" s="35">
        <v>26072.7</v>
      </c>
      <c r="E16" s="36">
        <f t="shared" si="1"/>
        <v>55.69054896608291</v>
      </c>
      <c r="F16" s="35">
        <v>20244.4</v>
      </c>
      <c r="G16" s="36">
        <f t="shared" si="0"/>
        <v>128.78968998834245</v>
      </c>
    </row>
    <row r="17" spans="1:7" ht="15.75" hidden="1">
      <c r="A17" s="30" t="s">
        <v>272</v>
      </c>
      <c r="B17" s="31" t="s">
        <v>273</v>
      </c>
      <c r="C17" s="32">
        <f>SUM(C18:C19)</f>
        <v>0</v>
      </c>
      <c r="D17" s="32">
        <f>SUM(D18:D19)</f>
        <v>0</v>
      </c>
      <c r="E17" s="28" t="e">
        <f>D17/C17%</f>
        <v>#DIV/0!</v>
      </c>
      <c r="F17" s="32">
        <f>SUM(F18:F19)</f>
        <v>0</v>
      </c>
      <c r="G17" s="28" t="e">
        <f t="shared" si="0"/>
        <v>#DIV/0!</v>
      </c>
    </row>
    <row r="18" spans="1:7" s="29" customFormat="1" ht="15.75" hidden="1">
      <c r="A18" s="33" t="s">
        <v>274</v>
      </c>
      <c r="B18" s="34" t="s">
        <v>275</v>
      </c>
      <c r="C18" s="35">
        <v>0</v>
      </c>
      <c r="D18" s="35">
        <v>0</v>
      </c>
      <c r="E18" s="36" t="e">
        <f t="shared" si="1"/>
        <v>#DIV/0!</v>
      </c>
      <c r="F18" s="35"/>
      <c r="G18" s="36" t="e">
        <f t="shared" si="0"/>
        <v>#DIV/0!</v>
      </c>
    </row>
    <row r="19" spans="1:7" ht="15.75" hidden="1">
      <c r="A19" s="33" t="s">
        <v>276</v>
      </c>
      <c r="B19" s="34" t="s">
        <v>277</v>
      </c>
      <c r="C19" s="35">
        <v>0</v>
      </c>
      <c r="D19" s="35">
        <v>0</v>
      </c>
      <c r="E19" s="36" t="e">
        <f t="shared" si="1"/>
        <v>#DIV/0!</v>
      </c>
      <c r="F19" s="35"/>
      <c r="G19" s="36" t="e">
        <f t="shared" si="0"/>
        <v>#DIV/0!</v>
      </c>
    </row>
    <row r="20" spans="1:7" ht="31.5">
      <c r="A20" s="30" t="s">
        <v>278</v>
      </c>
      <c r="B20" s="31" t="s">
        <v>279</v>
      </c>
      <c r="C20" s="32">
        <f>SUM(C21:C23)</f>
        <v>3000</v>
      </c>
      <c r="D20" s="32">
        <f>SUM(D21:D23)</f>
        <v>3.3</v>
      </c>
      <c r="E20" s="28">
        <f>D20/C20%</f>
        <v>0.11</v>
      </c>
      <c r="F20" s="32">
        <f>SUM(F21:F23)</f>
        <v>1094.4</v>
      </c>
      <c r="G20" s="28" t="s">
        <v>267</v>
      </c>
    </row>
    <row r="21" spans="1:7" s="29" customFormat="1" ht="31.5">
      <c r="A21" s="33" t="s">
        <v>280</v>
      </c>
      <c r="B21" s="34" t="s">
        <v>594</v>
      </c>
      <c r="C21" s="37">
        <v>3000</v>
      </c>
      <c r="D21" s="37">
        <v>3.3</v>
      </c>
      <c r="E21" s="36">
        <f>D21/C21%</f>
        <v>0.11</v>
      </c>
      <c r="F21" s="37">
        <v>1094.4</v>
      </c>
      <c r="G21" s="36" t="s">
        <v>267</v>
      </c>
    </row>
    <row r="22" spans="1:7" ht="15.75" hidden="1">
      <c r="A22" s="33" t="s">
        <v>280</v>
      </c>
      <c r="B22" s="34" t="s">
        <v>281</v>
      </c>
      <c r="C22" s="35">
        <v>0</v>
      </c>
      <c r="D22" s="35">
        <v>0</v>
      </c>
      <c r="E22" s="36" t="e">
        <f t="shared" si="1"/>
        <v>#DIV/0!</v>
      </c>
      <c r="F22" s="35">
        <v>0</v>
      </c>
      <c r="G22" s="36" t="e">
        <f t="shared" si="0"/>
        <v>#DIV/0!</v>
      </c>
    </row>
    <row r="23" spans="1:7" ht="15.75" hidden="1">
      <c r="A23" s="33" t="s">
        <v>282</v>
      </c>
      <c r="B23" s="34" t="s">
        <v>283</v>
      </c>
      <c r="C23" s="35">
        <v>0</v>
      </c>
      <c r="D23" s="35">
        <v>0</v>
      </c>
      <c r="E23" s="36" t="e">
        <f t="shared" si="1"/>
        <v>#DIV/0!</v>
      </c>
      <c r="F23" s="35">
        <v>0</v>
      </c>
      <c r="G23" s="36" t="e">
        <f t="shared" si="0"/>
        <v>#DIV/0!</v>
      </c>
    </row>
    <row r="24" spans="1:7" ht="15.75">
      <c r="A24" s="30" t="s">
        <v>284</v>
      </c>
      <c r="B24" s="38" t="s">
        <v>285</v>
      </c>
      <c r="C24" s="32">
        <f>SUM(C25:C32)</f>
        <v>64278</v>
      </c>
      <c r="D24" s="32">
        <f>SUM(D25:D32)</f>
        <v>6603.7</v>
      </c>
      <c r="E24" s="28">
        <f>D24/C24%</f>
        <v>10.273655060829523</v>
      </c>
      <c r="F24" s="32">
        <f>SUM(F25:F32)</f>
        <v>34734.1</v>
      </c>
      <c r="G24" s="28">
        <f t="shared" si="0"/>
        <v>19.01215232293337</v>
      </c>
    </row>
    <row r="25" spans="1:7" s="29" customFormat="1" ht="15.75" hidden="1">
      <c r="A25" s="33" t="s">
        <v>286</v>
      </c>
      <c r="B25" s="34" t="s">
        <v>287</v>
      </c>
      <c r="C25" s="37">
        <v>0</v>
      </c>
      <c r="D25" s="37">
        <v>0</v>
      </c>
      <c r="E25" s="36" t="e">
        <f t="shared" si="1"/>
        <v>#DIV/0!</v>
      </c>
      <c r="F25" s="37">
        <v>0</v>
      </c>
      <c r="G25" s="36" t="e">
        <f t="shared" si="0"/>
        <v>#DIV/0!</v>
      </c>
    </row>
    <row r="26" spans="1:7" ht="15.75">
      <c r="A26" s="33" t="s">
        <v>288</v>
      </c>
      <c r="B26" s="34" t="s">
        <v>289</v>
      </c>
      <c r="C26" s="35">
        <v>1568.3</v>
      </c>
      <c r="D26" s="35">
        <v>0</v>
      </c>
      <c r="E26" s="36">
        <f t="shared" si="1"/>
        <v>0</v>
      </c>
      <c r="F26" s="35">
        <v>0</v>
      </c>
      <c r="G26" s="36" t="s">
        <v>267</v>
      </c>
    </row>
    <row r="27" spans="1:7" ht="15.75" hidden="1">
      <c r="A27" s="33" t="s">
        <v>290</v>
      </c>
      <c r="B27" s="34" t="s">
        <v>291</v>
      </c>
      <c r="C27" s="35"/>
      <c r="D27" s="35"/>
      <c r="E27" s="36" t="e">
        <f t="shared" si="1"/>
        <v>#DIV/0!</v>
      </c>
      <c r="F27" s="35"/>
      <c r="G27" s="36" t="e">
        <f t="shared" si="0"/>
        <v>#DIV/0!</v>
      </c>
    </row>
    <row r="28" spans="1:7" ht="15.75" hidden="1">
      <c r="A28" s="33" t="s">
        <v>292</v>
      </c>
      <c r="B28" s="34" t="s">
        <v>293</v>
      </c>
      <c r="C28" s="35"/>
      <c r="D28" s="35"/>
      <c r="E28" s="36" t="e">
        <f t="shared" si="1"/>
        <v>#DIV/0!</v>
      </c>
      <c r="F28" s="35"/>
      <c r="G28" s="36" t="e">
        <f t="shared" si="0"/>
        <v>#DIV/0!</v>
      </c>
    </row>
    <row r="29" spans="1:7" ht="15.75">
      <c r="A29" s="33" t="s">
        <v>294</v>
      </c>
      <c r="B29" s="34" t="s">
        <v>295</v>
      </c>
      <c r="C29" s="35">
        <v>1016</v>
      </c>
      <c r="D29" s="35">
        <v>0</v>
      </c>
      <c r="E29" s="36">
        <f t="shared" si="1"/>
        <v>0</v>
      </c>
      <c r="F29" s="35">
        <v>0</v>
      </c>
      <c r="G29" s="36" t="s">
        <v>267</v>
      </c>
    </row>
    <row r="30" spans="1:7" ht="15.75">
      <c r="A30" s="33" t="s">
        <v>296</v>
      </c>
      <c r="B30" s="34" t="s">
        <v>297</v>
      </c>
      <c r="C30" s="35">
        <v>60363.7</v>
      </c>
      <c r="D30" s="35">
        <v>6365.7</v>
      </c>
      <c r="E30" s="36">
        <f t="shared" si="1"/>
        <v>10.54557623207325</v>
      </c>
      <c r="F30" s="35">
        <v>33975.2</v>
      </c>
      <c r="G30" s="36">
        <f t="shared" si="0"/>
        <v>18.736313546351457</v>
      </c>
    </row>
    <row r="31" spans="1:7" ht="15.75" hidden="1">
      <c r="A31" s="33" t="s">
        <v>298</v>
      </c>
      <c r="B31" s="34" t="s">
        <v>299</v>
      </c>
      <c r="C31" s="35"/>
      <c r="D31" s="35"/>
      <c r="E31" s="36" t="e">
        <f t="shared" si="1"/>
        <v>#DIV/0!</v>
      </c>
      <c r="F31" s="35"/>
      <c r="G31" s="36" t="e">
        <f t="shared" si="0"/>
        <v>#DIV/0!</v>
      </c>
    </row>
    <row r="32" spans="1:7" ht="15.75">
      <c r="A32" s="33" t="s">
        <v>300</v>
      </c>
      <c r="B32" s="34" t="s">
        <v>301</v>
      </c>
      <c r="C32" s="35">
        <v>1330</v>
      </c>
      <c r="D32" s="35">
        <v>238</v>
      </c>
      <c r="E32" s="36">
        <f t="shared" si="1"/>
        <v>17.894736842105264</v>
      </c>
      <c r="F32" s="35">
        <v>758.9</v>
      </c>
      <c r="G32" s="36">
        <f t="shared" si="0"/>
        <v>31.36118065621294</v>
      </c>
    </row>
    <row r="33" spans="1:7" ht="15.75">
      <c r="A33" s="30" t="s">
        <v>302</v>
      </c>
      <c r="B33" s="31" t="s">
        <v>303</v>
      </c>
      <c r="C33" s="32">
        <f>SUM(C34:C38)</f>
        <v>32325.699999999997</v>
      </c>
      <c r="D33" s="32">
        <f>SUM(D34:D38)</f>
        <v>10679.1</v>
      </c>
      <c r="E33" s="28">
        <f>D33/C33%</f>
        <v>33.03594353718559</v>
      </c>
      <c r="F33" s="32">
        <f>SUM(F34:F38)</f>
        <v>2500</v>
      </c>
      <c r="G33" s="28">
        <f t="shared" si="0"/>
        <v>427.164</v>
      </c>
    </row>
    <row r="34" spans="1:7" ht="15.75">
      <c r="A34" s="33" t="s">
        <v>304</v>
      </c>
      <c r="B34" s="34" t="s">
        <v>305</v>
      </c>
      <c r="C34" s="35">
        <v>7610.5</v>
      </c>
      <c r="D34" s="35">
        <v>216.1</v>
      </c>
      <c r="E34" s="36">
        <f t="shared" si="1"/>
        <v>2.8394980618881807</v>
      </c>
      <c r="F34" s="35">
        <v>225.5</v>
      </c>
      <c r="G34" s="36">
        <f t="shared" si="0"/>
        <v>95.83148558758315</v>
      </c>
    </row>
    <row r="35" spans="1:7" ht="15.75">
      <c r="A35" s="33" t="s">
        <v>306</v>
      </c>
      <c r="B35" s="34" t="s">
        <v>307</v>
      </c>
      <c r="C35" s="35">
        <v>23725.1</v>
      </c>
      <c r="D35" s="35">
        <v>9801.1</v>
      </c>
      <c r="E35" s="36">
        <f t="shared" si="1"/>
        <v>41.311100901576815</v>
      </c>
      <c r="F35" s="35">
        <v>2213.4</v>
      </c>
      <c r="G35" s="36">
        <f t="shared" si="0"/>
        <v>442.8074455588687</v>
      </c>
    </row>
    <row r="36" spans="1:7" s="29" customFormat="1" ht="15.75">
      <c r="A36" s="33" t="s">
        <v>308</v>
      </c>
      <c r="B36" s="34" t="s">
        <v>309</v>
      </c>
      <c r="C36" s="35">
        <v>990</v>
      </c>
      <c r="D36" s="35">
        <v>661.9</v>
      </c>
      <c r="E36" s="36">
        <f t="shared" si="1"/>
        <v>66.85858585858585</v>
      </c>
      <c r="F36" s="35">
        <v>61</v>
      </c>
      <c r="G36" s="36" t="s">
        <v>267</v>
      </c>
    </row>
    <row r="37" spans="1:7" ht="31.5" hidden="1">
      <c r="A37" s="33" t="s">
        <v>310</v>
      </c>
      <c r="B37" s="34" t="s">
        <v>311</v>
      </c>
      <c r="C37" s="35"/>
      <c r="D37" s="35"/>
      <c r="E37" s="36" t="e">
        <f t="shared" si="1"/>
        <v>#DIV/0!</v>
      </c>
      <c r="F37" s="35"/>
      <c r="G37" s="36" t="s">
        <v>267</v>
      </c>
    </row>
    <row r="38" spans="1:7" ht="15.75">
      <c r="A38" s="33" t="s">
        <v>312</v>
      </c>
      <c r="B38" s="34" t="s">
        <v>313</v>
      </c>
      <c r="C38" s="35">
        <v>0.1</v>
      </c>
      <c r="D38" s="35">
        <v>0</v>
      </c>
      <c r="E38" s="36">
        <f t="shared" si="1"/>
        <v>0</v>
      </c>
      <c r="F38" s="35">
        <v>0.1</v>
      </c>
      <c r="G38" s="36">
        <f t="shared" si="0"/>
        <v>0</v>
      </c>
    </row>
    <row r="39" spans="1:7" s="29" customFormat="1" ht="15.75" hidden="1">
      <c r="A39" s="30" t="s">
        <v>314</v>
      </c>
      <c r="B39" s="38" t="s">
        <v>315</v>
      </c>
      <c r="C39" s="32">
        <f>SUM(C40:C41)</f>
        <v>0</v>
      </c>
      <c r="D39" s="32">
        <f>SUM(D40:D41)</f>
        <v>0</v>
      </c>
      <c r="E39" s="28" t="e">
        <f>D39/C39%</f>
        <v>#DIV/0!</v>
      </c>
      <c r="F39" s="32">
        <f>SUM(F40:F41)</f>
        <v>0</v>
      </c>
      <c r="G39" s="28" t="e">
        <f t="shared" si="0"/>
        <v>#DIV/0!</v>
      </c>
    </row>
    <row r="40" spans="1:7" ht="15.75" hidden="1">
      <c r="A40" s="33" t="s">
        <v>316</v>
      </c>
      <c r="B40" s="34" t="s">
        <v>317</v>
      </c>
      <c r="C40" s="35">
        <v>0</v>
      </c>
      <c r="D40" s="35">
        <v>0</v>
      </c>
      <c r="E40" s="36" t="e">
        <f t="shared" si="1"/>
        <v>#DIV/0!</v>
      </c>
      <c r="F40" s="35">
        <v>0</v>
      </c>
      <c r="G40" s="36" t="e">
        <f t="shared" si="0"/>
        <v>#DIV/0!</v>
      </c>
    </row>
    <row r="41" spans="1:7" ht="15.75" hidden="1">
      <c r="A41" s="33" t="s">
        <v>318</v>
      </c>
      <c r="B41" s="34" t="s">
        <v>319</v>
      </c>
      <c r="C41" s="35">
        <v>0</v>
      </c>
      <c r="D41" s="35">
        <v>0</v>
      </c>
      <c r="E41" s="36" t="e">
        <f t="shared" si="1"/>
        <v>#DIV/0!</v>
      </c>
      <c r="F41" s="35">
        <v>0</v>
      </c>
      <c r="G41" s="36" t="e">
        <f t="shared" si="0"/>
        <v>#DIV/0!</v>
      </c>
    </row>
    <row r="42" spans="1:7" s="29" customFormat="1" ht="15.75">
      <c r="A42" s="30" t="s">
        <v>320</v>
      </c>
      <c r="B42" s="38" t="s">
        <v>321</v>
      </c>
      <c r="C42" s="32">
        <f>SUM(C43:C49)</f>
        <v>851981.4</v>
      </c>
      <c r="D42" s="32">
        <f>SUM(D43:D49)</f>
        <v>398617</v>
      </c>
      <c r="E42" s="28">
        <f t="shared" si="1"/>
        <v>46.78705427137259</v>
      </c>
      <c r="F42" s="32">
        <f>SUM(F43:F49)</f>
        <v>387626.39999999997</v>
      </c>
      <c r="G42" s="28">
        <f t="shared" si="0"/>
        <v>102.83535899515617</v>
      </c>
    </row>
    <row r="43" spans="1:7" ht="15.75">
      <c r="A43" s="33" t="s">
        <v>322</v>
      </c>
      <c r="B43" s="34" t="s">
        <v>323</v>
      </c>
      <c r="C43" s="35">
        <v>197081.1</v>
      </c>
      <c r="D43" s="35">
        <v>87743.6</v>
      </c>
      <c r="E43" s="36">
        <f t="shared" si="1"/>
        <v>44.52157005415537</v>
      </c>
      <c r="F43" s="35">
        <v>85747.7</v>
      </c>
      <c r="G43" s="36">
        <f t="shared" si="0"/>
        <v>102.32764260732358</v>
      </c>
    </row>
    <row r="44" spans="1:7" ht="15.75">
      <c r="A44" s="33" t="s">
        <v>324</v>
      </c>
      <c r="B44" s="34" t="s">
        <v>325</v>
      </c>
      <c r="C44" s="35">
        <v>575277.6</v>
      </c>
      <c r="D44" s="35">
        <v>266842.9</v>
      </c>
      <c r="E44" s="36">
        <f t="shared" si="1"/>
        <v>46.38506696593089</v>
      </c>
      <c r="F44" s="35">
        <v>262056.4</v>
      </c>
      <c r="G44" s="36">
        <f t="shared" si="0"/>
        <v>101.82651520817657</v>
      </c>
    </row>
    <row r="45" spans="1:7" s="29" customFormat="1" ht="15.75">
      <c r="A45" s="33" t="s">
        <v>326</v>
      </c>
      <c r="B45" s="34" t="s">
        <v>327</v>
      </c>
      <c r="C45" s="37">
        <v>49305.8</v>
      </c>
      <c r="D45" s="37">
        <v>29058.3</v>
      </c>
      <c r="E45" s="36">
        <f t="shared" si="1"/>
        <v>58.93485147791942</v>
      </c>
      <c r="F45" s="37">
        <v>26167.8</v>
      </c>
      <c r="G45" s="36">
        <f t="shared" si="0"/>
        <v>111.04601838901245</v>
      </c>
    </row>
    <row r="46" spans="1:7" ht="15.75" hidden="1">
      <c r="A46" s="33" t="s">
        <v>328</v>
      </c>
      <c r="B46" s="34" t="s">
        <v>329</v>
      </c>
      <c r="C46" s="35"/>
      <c r="D46" s="35"/>
      <c r="E46" s="36" t="e">
        <f t="shared" si="1"/>
        <v>#DIV/0!</v>
      </c>
      <c r="F46" s="35"/>
      <c r="G46" s="36" t="e">
        <f t="shared" si="0"/>
        <v>#DIV/0!</v>
      </c>
    </row>
    <row r="47" spans="1:7" ht="15.75" hidden="1">
      <c r="A47" s="33" t="s">
        <v>330</v>
      </c>
      <c r="B47" s="34" t="s">
        <v>331</v>
      </c>
      <c r="C47" s="35"/>
      <c r="D47" s="35"/>
      <c r="E47" s="36" t="e">
        <f t="shared" si="1"/>
        <v>#DIV/0!</v>
      </c>
      <c r="F47" s="35"/>
      <c r="G47" s="36" t="e">
        <f t="shared" si="0"/>
        <v>#DIV/0!</v>
      </c>
    </row>
    <row r="48" spans="1:7" ht="15.75">
      <c r="A48" s="33" t="s">
        <v>332</v>
      </c>
      <c r="B48" s="34" t="s">
        <v>333</v>
      </c>
      <c r="C48" s="35">
        <v>5057.8</v>
      </c>
      <c r="D48" s="35">
        <v>1293</v>
      </c>
      <c r="E48" s="36">
        <f t="shared" si="1"/>
        <v>25.56447467278263</v>
      </c>
      <c r="F48" s="35">
        <v>1823.1</v>
      </c>
      <c r="G48" s="36">
        <f t="shared" si="0"/>
        <v>70.92315287148264</v>
      </c>
    </row>
    <row r="49" spans="1:7" ht="15.75">
      <c r="A49" s="33" t="s">
        <v>334</v>
      </c>
      <c r="B49" s="34" t="s">
        <v>335</v>
      </c>
      <c r="C49" s="35">
        <v>25259.1</v>
      </c>
      <c r="D49" s="35">
        <v>13679.2</v>
      </c>
      <c r="E49" s="36">
        <f t="shared" si="1"/>
        <v>54.15553206567139</v>
      </c>
      <c r="F49" s="35">
        <v>11831.4</v>
      </c>
      <c r="G49" s="36">
        <f t="shared" si="0"/>
        <v>115.61776290210797</v>
      </c>
    </row>
    <row r="50" spans="1:7" s="29" customFormat="1" ht="15.75">
      <c r="A50" s="30" t="s">
        <v>336</v>
      </c>
      <c r="B50" s="38" t="s">
        <v>337</v>
      </c>
      <c r="C50" s="32">
        <f>SUM(C51:C52)</f>
        <v>59324.399999999994</v>
      </c>
      <c r="D50" s="32">
        <f>SUM(D51:D52)</f>
        <v>30872.2</v>
      </c>
      <c r="E50" s="28">
        <f t="shared" si="1"/>
        <v>52.03963293349786</v>
      </c>
      <c r="F50" s="32">
        <f>SUM(F51:F52)</f>
        <v>26805.3</v>
      </c>
      <c r="G50" s="28">
        <f t="shared" si="0"/>
        <v>115.17199956724977</v>
      </c>
    </row>
    <row r="51" spans="1:7" ht="15.75">
      <c r="A51" s="33" t="s">
        <v>338</v>
      </c>
      <c r="B51" s="34" t="s">
        <v>339</v>
      </c>
      <c r="C51" s="35">
        <v>31803.6</v>
      </c>
      <c r="D51" s="35">
        <v>16143.2</v>
      </c>
      <c r="E51" s="36">
        <f t="shared" si="1"/>
        <v>50.75903356852684</v>
      </c>
      <c r="F51" s="35">
        <v>15120.9</v>
      </c>
      <c r="G51" s="36">
        <f t="shared" si="0"/>
        <v>106.76084095523414</v>
      </c>
    </row>
    <row r="52" spans="1:7" ht="15.75">
      <c r="A52" s="33" t="s">
        <v>340</v>
      </c>
      <c r="B52" s="34" t="s">
        <v>341</v>
      </c>
      <c r="C52" s="35">
        <v>27520.8</v>
      </c>
      <c r="D52" s="35">
        <v>14729</v>
      </c>
      <c r="E52" s="36">
        <f t="shared" si="1"/>
        <v>53.51951978140171</v>
      </c>
      <c r="F52" s="35">
        <v>11684.4</v>
      </c>
      <c r="G52" s="36">
        <f t="shared" si="0"/>
        <v>126.05696484201158</v>
      </c>
    </row>
    <row r="53" spans="1:7" s="29" customFormat="1" ht="15.75" hidden="1">
      <c r="A53" s="30" t="s">
        <v>342</v>
      </c>
      <c r="B53" s="38" t="s">
        <v>343</v>
      </c>
      <c r="C53" s="32">
        <f>SUM(C54:C60)</f>
        <v>0</v>
      </c>
      <c r="D53" s="32">
        <f>SUM(D54:D60)</f>
        <v>0</v>
      </c>
      <c r="E53" s="28" t="e">
        <f t="shared" si="1"/>
        <v>#DIV/0!</v>
      </c>
      <c r="F53" s="32">
        <f>SUM(F54:F60)</f>
        <v>0</v>
      </c>
      <c r="G53" s="28" t="e">
        <f t="shared" si="0"/>
        <v>#DIV/0!</v>
      </c>
    </row>
    <row r="54" spans="1:7" s="29" customFormat="1" ht="15.75" hidden="1">
      <c r="A54" s="33" t="s">
        <v>344</v>
      </c>
      <c r="B54" s="34" t="s">
        <v>345</v>
      </c>
      <c r="C54" s="35">
        <v>0</v>
      </c>
      <c r="D54" s="35">
        <v>0</v>
      </c>
      <c r="E54" s="36" t="e">
        <f t="shared" si="1"/>
        <v>#DIV/0!</v>
      </c>
      <c r="F54" s="35">
        <v>0</v>
      </c>
      <c r="G54" s="36" t="e">
        <f t="shared" si="0"/>
        <v>#DIV/0!</v>
      </c>
    </row>
    <row r="55" spans="1:7" ht="15.75" hidden="1">
      <c r="A55" s="33" t="s">
        <v>346</v>
      </c>
      <c r="B55" s="34" t="s">
        <v>347</v>
      </c>
      <c r="C55" s="35">
        <v>0</v>
      </c>
      <c r="D55" s="35">
        <v>0</v>
      </c>
      <c r="E55" s="36" t="e">
        <f t="shared" si="1"/>
        <v>#DIV/0!</v>
      </c>
      <c r="F55" s="35">
        <v>0</v>
      </c>
      <c r="G55" s="36" t="e">
        <f t="shared" si="0"/>
        <v>#DIV/0!</v>
      </c>
    </row>
    <row r="56" spans="1:7" ht="15.75" hidden="1">
      <c r="A56" s="33" t="s">
        <v>348</v>
      </c>
      <c r="B56" s="34" t="s">
        <v>349</v>
      </c>
      <c r="C56" s="35">
        <v>0</v>
      </c>
      <c r="D56" s="35">
        <v>0</v>
      </c>
      <c r="E56" s="36" t="e">
        <f t="shared" si="1"/>
        <v>#DIV/0!</v>
      </c>
      <c r="F56" s="35">
        <v>0</v>
      </c>
      <c r="G56" s="36" t="e">
        <f t="shared" si="0"/>
        <v>#DIV/0!</v>
      </c>
    </row>
    <row r="57" spans="1:7" s="29" customFormat="1" ht="15.75" hidden="1">
      <c r="A57" s="33" t="s">
        <v>350</v>
      </c>
      <c r="B57" s="34" t="s">
        <v>351</v>
      </c>
      <c r="C57" s="35">
        <v>0</v>
      </c>
      <c r="D57" s="35">
        <v>0</v>
      </c>
      <c r="E57" s="36" t="e">
        <f t="shared" si="1"/>
        <v>#DIV/0!</v>
      </c>
      <c r="F57" s="35">
        <v>0</v>
      </c>
      <c r="G57" s="36" t="e">
        <f t="shared" si="0"/>
        <v>#DIV/0!</v>
      </c>
    </row>
    <row r="58" spans="1:7" ht="31.5" hidden="1">
      <c r="A58" s="33" t="s">
        <v>352</v>
      </c>
      <c r="B58" s="34" t="s">
        <v>353</v>
      </c>
      <c r="C58" s="35">
        <v>0</v>
      </c>
      <c r="D58" s="35">
        <v>0</v>
      </c>
      <c r="E58" s="36" t="e">
        <f t="shared" si="1"/>
        <v>#DIV/0!</v>
      </c>
      <c r="F58" s="35">
        <v>0</v>
      </c>
      <c r="G58" s="36" t="e">
        <f t="shared" si="0"/>
        <v>#DIV/0!</v>
      </c>
    </row>
    <row r="59" spans="1:7" ht="15.75" hidden="1">
      <c r="A59" s="33" t="s">
        <v>354</v>
      </c>
      <c r="B59" s="34" t="s">
        <v>355</v>
      </c>
      <c r="C59" s="35">
        <v>0</v>
      </c>
      <c r="D59" s="35">
        <v>0</v>
      </c>
      <c r="E59" s="36" t="e">
        <f t="shared" si="1"/>
        <v>#DIV/0!</v>
      </c>
      <c r="F59" s="35">
        <v>0</v>
      </c>
      <c r="G59" s="36" t="e">
        <f t="shared" si="0"/>
        <v>#DIV/0!</v>
      </c>
    </row>
    <row r="60" spans="1:7" ht="15.75" hidden="1">
      <c r="A60" s="33" t="s">
        <v>356</v>
      </c>
      <c r="B60" s="34" t="s">
        <v>357</v>
      </c>
      <c r="C60" s="35">
        <v>0</v>
      </c>
      <c r="D60" s="35">
        <v>0</v>
      </c>
      <c r="E60" s="36" t="e">
        <f t="shared" si="1"/>
        <v>#DIV/0!</v>
      </c>
      <c r="F60" s="35">
        <v>0</v>
      </c>
      <c r="G60" s="36" t="e">
        <f t="shared" si="0"/>
        <v>#DIV/0!</v>
      </c>
    </row>
    <row r="61" spans="1:7" s="29" customFormat="1" ht="15.75">
      <c r="A61" s="30" t="s">
        <v>358</v>
      </c>
      <c r="B61" s="38" t="s">
        <v>359</v>
      </c>
      <c r="C61" s="32">
        <f>SUM(C62:C66)</f>
        <v>76001.4</v>
      </c>
      <c r="D61" s="32">
        <f>SUM(D62:D66)</f>
        <v>36372.6</v>
      </c>
      <c r="E61" s="28">
        <f t="shared" si="1"/>
        <v>47.857802619425435</v>
      </c>
      <c r="F61" s="32">
        <f>SUM(F62:F66)</f>
        <v>36146.1</v>
      </c>
      <c r="G61" s="28">
        <f t="shared" si="0"/>
        <v>100.62662361914563</v>
      </c>
    </row>
    <row r="62" spans="1:7" ht="15.75">
      <c r="A62" s="33" t="s">
        <v>360</v>
      </c>
      <c r="B62" s="34" t="s">
        <v>361</v>
      </c>
      <c r="C62" s="35">
        <v>4312.4</v>
      </c>
      <c r="D62" s="35">
        <v>2176.6</v>
      </c>
      <c r="E62" s="36">
        <f t="shared" si="1"/>
        <v>50.47305444763937</v>
      </c>
      <c r="F62" s="35">
        <v>2080.7</v>
      </c>
      <c r="G62" s="36">
        <f t="shared" si="0"/>
        <v>104.6090258086221</v>
      </c>
    </row>
    <row r="63" spans="1:7" ht="15.75" hidden="1">
      <c r="A63" s="33" t="s">
        <v>362</v>
      </c>
      <c r="B63" s="34" t="s">
        <v>363</v>
      </c>
      <c r="C63" s="35"/>
      <c r="D63" s="35"/>
      <c r="E63" s="36" t="e">
        <f t="shared" si="1"/>
        <v>#DIV/0!</v>
      </c>
      <c r="F63" s="35"/>
      <c r="G63" s="36" t="e">
        <f t="shared" si="0"/>
        <v>#DIV/0!</v>
      </c>
    </row>
    <row r="64" spans="1:7" ht="15.75">
      <c r="A64" s="33" t="s">
        <v>364</v>
      </c>
      <c r="B64" s="34" t="s">
        <v>365</v>
      </c>
      <c r="C64" s="35">
        <v>6115</v>
      </c>
      <c r="D64" s="35">
        <v>1125.5</v>
      </c>
      <c r="E64" s="36">
        <f t="shared" si="1"/>
        <v>18.40556009811938</v>
      </c>
      <c r="F64" s="35">
        <v>1328.6</v>
      </c>
      <c r="G64" s="36">
        <f t="shared" si="0"/>
        <v>84.71323197350596</v>
      </c>
    </row>
    <row r="65" spans="1:7" s="29" customFormat="1" ht="15.75">
      <c r="A65" s="33" t="s">
        <v>366</v>
      </c>
      <c r="B65" s="34" t="s">
        <v>367</v>
      </c>
      <c r="C65" s="35">
        <v>64432.7</v>
      </c>
      <c r="D65" s="35">
        <v>32572.6</v>
      </c>
      <c r="E65" s="36">
        <f t="shared" si="1"/>
        <v>50.55290248584957</v>
      </c>
      <c r="F65" s="35">
        <v>32220.1</v>
      </c>
      <c r="G65" s="36">
        <f t="shared" si="0"/>
        <v>101.09403757281946</v>
      </c>
    </row>
    <row r="66" spans="1:7" ht="15.75">
      <c r="A66" s="33" t="s">
        <v>368</v>
      </c>
      <c r="B66" s="34" t="s">
        <v>369</v>
      </c>
      <c r="C66" s="35">
        <v>1141.3</v>
      </c>
      <c r="D66" s="35">
        <v>497.9</v>
      </c>
      <c r="E66" s="36">
        <f t="shared" si="1"/>
        <v>43.62569000262858</v>
      </c>
      <c r="F66" s="35">
        <v>516.7</v>
      </c>
      <c r="G66" s="36">
        <f t="shared" si="0"/>
        <v>96.36152506289915</v>
      </c>
    </row>
    <row r="67" spans="1:7" s="29" customFormat="1" ht="15.75">
      <c r="A67" s="30" t="s">
        <v>370</v>
      </c>
      <c r="B67" s="38" t="s">
        <v>371</v>
      </c>
      <c r="C67" s="32">
        <f>SUM(C68:C71)</f>
        <v>1999</v>
      </c>
      <c r="D67" s="32">
        <f>SUM(D68:D71)</f>
        <v>133.5</v>
      </c>
      <c r="E67" s="28">
        <f t="shared" si="1"/>
        <v>6.678339169584793</v>
      </c>
      <c r="F67" s="32">
        <f>SUM(F68:F71)</f>
        <v>204.20000000000002</v>
      </c>
      <c r="G67" s="28">
        <f t="shared" si="0"/>
        <v>65.37708129285014</v>
      </c>
    </row>
    <row r="68" spans="1:7" ht="15.75">
      <c r="A68" s="33" t="s">
        <v>592</v>
      </c>
      <c r="B68" s="34" t="s">
        <v>593</v>
      </c>
      <c r="C68" s="35">
        <v>200</v>
      </c>
      <c r="D68" s="35">
        <v>133.5</v>
      </c>
      <c r="E68" s="36">
        <f>D68/C68%</f>
        <v>66.75</v>
      </c>
      <c r="F68" s="35">
        <v>65.9</v>
      </c>
      <c r="G68" s="36">
        <f>D68/F68%</f>
        <v>202.57966616084977</v>
      </c>
    </row>
    <row r="69" spans="1:7" ht="15.75">
      <c r="A69" s="33" t="s">
        <v>372</v>
      </c>
      <c r="B69" s="34" t="s">
        <v>373</v>
      </c>
      <c r="C69" s="35">
        <v>1799</v>
      </c>
      <c r="D69" s="35">
        <v>0</v>
      </c>
      <c r="E69" s="36">
        <f t="shared" si="1"/>
        <v>0</v>
      </c>
      <c r="F69" s="35">
        <v>138.3</v>
      </c>
      <c r="G69" s="36">
        <f t="shared" si="0"/>
        <v>0</v>
      </c>
    </row>
    <row r="70" spans="1:7" ht="15.75" hidden="1">
      <c r="A70" s="33" t="s">
        <v>374</v>
      </c>
      <c r="B70" s="34" t="s">
        <v>375</v>
      </c>
      <c r="C70" s="35"/>
      <c r="D70" s="35"/>
      <c r="E70" s="36" t="e">
        <f t="shared" si="1"/>
        <v>#DIV/0!</v>
      </c>
      <c r="F70" s="35"/>
      <c r="G70" s="36" t="e">
        <f t="shared" si="0"/>
        <v>#DIV/0!</v>
      </c>
    </row>
    <row r="71" spans="1:7" ht="15.75">
      <c r="A71" s="33" t="s">
        <v>376</v>
      </c>
      <c r="B71" s="34" t="s">
        <v>377</v>
      </c>
      <c r="C71" s="35">
        <v>0</v>
      </c>
      <c r="D71" s="35">
        <v>0</v>
      </c>
      <c r="E71" s="36" t="s">
        <v>267</v>
      </c>
      <c r="F71" s="35">
        <v>0</v>
      </c>
      <c r="G71" s="36" t="s">
        <v>267</v>
      </c>
    </row>
    <row r="72" spans="1:7" s="29" customFormat="1" ht="15.75">
      <c r="A72" s="30" t="s">
        <v>378</v>
      </c>
      <c r="B72" s="38" t="s">
        <v>379</v>
      </c>
      <c r="C72" s="32">
        <f>SUM(C73:C75)</f>
        <v>2330.3</v>
      </c>
      <c r="D72" s="32">
        <f>SUM(D73:D75)</f>
        <v>1153</v>
      </c>
      <c r="E72" s="28">
        <f t="shared" si="1"/>
        <v>49.47860790456164</v>
      </c>
      <c r="F72" s="32">
        <f>SUM(F73:F75)</f>
        <v>1165.2</v>
      </c>
      <c r="G72" s="28">
        <f aca="true" t="shared" si="2" ref="G72:G81">D72/F72%</f>
        <v>98.95296944730518</v>
      </c>
    </row>
    <row r="73" spans="1:7" ht="15.75" hidden="1">
      <c r="A73" s="33" t="s">
        <v>380</v>
      </c>
      <c r="B73" s="34" t="s">
        <v>381</v>
      </c>
      <c r="C73" s="35">
        <v>0</v>
      </c>
      <c r="D73" s="35">
        <v>0</v>
      </c>
      <c r="E73" s="36" t="e">
        <f aca="true" t="shared" si="3" ref="E73:E78">D73/C73%</f>
        <v>#DIV/0!</v>
      </c>
      <c r="F73" s="35">
        <v>0</v>
      </c>
      <c r="G73" s="36" t="e">
        <f t="shared" si="2"/>
        <v>#DIV/0!</v>
      </c>
    </row>
    <row r="74" spans="1:7" ht="15.75">
      <c r="A74" s="33" t="s">
        <v>382</v>
      </c>
      <c r="B74" s="34" t="s">
        <v>383</v>
      </c>
      <c r="C74" s="35">
        <v>2330.3</v>
      </c>
      <c r="D74" s="35">
        <v>1153</v>
      </c>
      <c r="E74" s="36">
        <f t="shared" si="3"/>
        <v>49.47860790456164</v>
      </c>
      <c r="F74" s="35">
        <v>1165.2</v>
      </c>
      <c r="G74" s="36">
        <f t="shared" si="2"/>
        <v>98.95296944730518</v>
      </c>
    </row>
    <row r="75" spans="1:7" ht="15.75" hidden="1">
      <c r="A75" s="33" t="s">
        <v>384</v>
      </c>
      <c r="B75" s="34" t="s">
        <v>385</v>
      </c>
      <c r="C75" s="35">
        <v>0</v>
      </c>
      <c r="D75" s="35">
        <v>0</v>
      </c>
      <c r="E75" s="36" t="e">
        <f t="shared" si="3"/>
        <v>#DIV/0!</v>
      </c>
      <c r="F75" s="35">
        <v>0</v>
      </c>
      <c r="G75" s="36" t="e">
        <f t="shared" si="2"/>
        <v>#DIV/0!</v>
      </c>
    </row>
    <row r="76" spans="1:7" s="29" customFormat="1" ht="31.5" hidden="1">
      <c r="A76" s="30" t="s">
        <v>386</v>
      </c>
      <c r="B76" s="38" t="s">
        <v>387</v>
      </c>
      <c r="C76" s="32">
        <f>SUM(C77)</f>
        <v>0</v>
      </c>
      <c r="D76" s="32">
        <f>SUM(D77)</f>
        <v>0</v>
      </c>
      <c r="E76" s="28" t="e">
        <f t="shared" si="3"/>
        <v>#DIV/0!</v>
      </c>
      <c r="F76" s="32">
        <v>0</v>
      </c>
      <c r="G76" s="28" t="s">
        <v>267</v>
      </c>
    </row>
    <row r="77" spans="1:7" s="29" customFormat="1" ht="15.75" hidden="1">
      <c r="A77" s="33" t="s">
        <v>388</v>
      </c>
      <c r="B77" s="34" t="s">
        <v>389</v>
      </c>
      <c r="C77" s="35">
        <v>0</v>
      </c>
      <c r="D77" s="35">
        <v>0</v>
      </c>
      <c r="E77" s="36" t="e">
        <f t="shared" si="3"/>
        <v>#DIV/0!</v>
      </c>
      <c r="F77" s="35">
        <v>0</v>
      </c>
      <c r="G77" s="36" t="s">
        <v>267</v>
      </c>
    </row>
    <row r="78" spans="1:7" s="29" customFormat="1" ht="31.5">
      <c r="A78" s="30" t="s">
        <v>390</v>
      </c>
      <c r="B78" s="38" t="s">
        <v>391</v>
      </c>
      <c r="C78" s="32">
        <f>SUM(C79:C81)</f>
        <v>30114.3</v>
      </c>
      <c r="D78" s="32">
        <f>SUM(D79:D81)</f>
        <v>16154.5</v>
      </c>
      <c r="E78" s="28">
        <f t="shared" si="3"/>
        <v>53.64394988427426</v>
      </c>
      <c r="F78" s="32">
        <f>SUM(F79:F81)</f>
        <v>15241.9</v>
      </c>
      <c r="G78" s="28">
        <f t="shared" si="2"/>
        <v>105.98744251044819</v>
      </c>
    </row>
    <row r="79" spans="1:7" ht="31.5">
      <c r="A79" s="33" t="s">
        <v>392</v>
      </c>
      <c r="B79" s="34" t="s">
        <v>393</v>
      </c>
      <c r="C79" s="35">
        <v>30114.3</v>
      </c>
      <c r="D79" s="35">
        <v>16154.5</v>
      </c>
      <c r="E79" s="36">
        <f>D79/C79%</f>
        <v>53.64394988427426</v>
      </c>
      <c r="F79" s="35">
        <v>15241.9</v>
      </c>
      <c r="G79" s="36">
        <f t="shared" si="2"/>
        <v>105.98744251044819</v>
      </c>
    </row>
    <row r="80" spans="1:7" ht="15.75" hidden="1">
      <c r="A80" s="33" t="s">
        <v>394</v>
      </c>
      <c r="B80" s="34" t="s">
        <v>395</v>
      </c>
      <c r="C80" s="35">
        <v>0</v>
      </c>
      <c r="D80" s="35">
        <v>0</v>
      </c>
      <c r="E80" s="36" t="e">
        <f>D80/C80%</f>
        <v>#DIV/0!</v>
      </c>
      <c r="F80" s="35">
        <v>0</v>
      </c>
      <c r="G80" s="36" t="e">
        <f t="shared" si="2"/>
        <v>#DIV/0!</v>
      </c>
    </row>
    <row r="81" spans="1:7" s="29" customFormat="1" ht="15.75" hidden="1">
      <c r="A81" s="33" t="s">
        <v>396</v>
      </c>
      <c r="B81" s="34" t="s">
        <v>397</v>
      </c>
      <c r="C81" s="35">
        <v>0</v>
      </c>
      <c r="D81" s="35">
        <v>0</v>
      </c>
      <c r="E81" s="36" t="e">
        <f>D81/C81%</f>
        <v>#DIV/0!</v>
      </c>
      <c r="F81" s="35">
        <v>0</v>
      </c>
      <c r="G81" s="36" t="e">
        <f t="shared" si="2"/>
        <v>#DIV/0!</v>
      </c>
    </row>
    <row r="82" spans="1:7" ht="15.75">
      <c r="A82" s="104"/>
      <c r="B82" s="104"/>
      <c r="C82" s="104"/>
      <c r="D82" s="104"/>
      <c r="E82" s="104"/>
      <c r="F82" s="104"/>
      <c r="G82" s="104"/>
    </row>
    <row r="83" spans="1:7" ht="15.75">
      <c r="A83" s="104"/>
      <c r="B83" s="104"/>
      <c r="C83" s="104"/>
      <c r="D83" s="104"/>
      <c r="E83" s="104"/>
      <c r="F83" s="104"/>
      <c r="G83" s="104"/>
    </row>
    <row r="84" spans="1:7" ht="15.75">
      <c r="A84" s="104"/>
      <c r="B84" s="104"/>
      <c r="C84" s="104"/>
      <c r="D84" s="104"/>
      <c r="E84" s="104"/>
      <c r="F84" s="104"/>
      <c r="G84" s="104"/>
    </row>
    <row r="85" spans="1:7" ht="15.75">
      <c r="A85" s="104"/>
      <c r="B85" s="104"/>
      <c r="C85" s="104"/>
      <c r="D85" s="104"/>
      <c r="E85" s="104"/>
      <c r="F85" s="104"/>
      <c r="G85" s="104"/>
    </row>
    <row r="86" spans="1:7" ht="15.75">
      <c r="A86" s="104"/>
      <c r="B86" s="104"/>
      <c r="C86" s="104"/>
      <c r="D86" s="104"/>
      <c r="E86" s="104"/>
      <c r="F86" s="104"/>
      <c r="G86" s="104"/>
    </row>
  </sheetData>
  <sheetProtection/>
  <mergeCells count="7">
    <mergeCell ref="A86:G86"/>
    <mergeCell ref="A2:G2"/>
    <mergeCell ref="B3:H3"/>
    <mergeCell ref="A82:G82"/>
    <mergeCell ref="A83:G83"/>
    <mergeCell ref="A84:G84"/>
    <mergeCell ref="A85:G85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7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Назаренко Анна Владимировна</dc:creator>
  <cp:keywords/>
  <dc:description/>
  <cp:lastModifiedBy>Захарова</cp:lastModifiedBy>
  <cp:lastPrinted>2020-10-16T00:18:08Z</cp:lastPrinted>
  <dcterms:created xsi:type="dcterms:W3CDTF">2020-04-20T08:46:28Z</dcterms:created>
  <dcterms:modified xsi:type="dcterms:W3CDTF">2022-07-27T23:25:37Z</dcterms:modified>
  <cp:category/>
  <cp:version/>
  <cp:contentType/>
  <cp:contentStatus/>
</cp:coreProperties>
</file>