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7890" yWindow="810" windowWidth="10275" windowHeight="93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Лист1!$A$4:$I$4</definedName>
  </definedNames>
  <calcPr calcId="125725"/>
</workbook>
</file>

<file path=xl/calcChain.xml><?xml version="1.0" encoding="utf-8"?>
<calcChain xmlns="http://schemas.openxmlformats.org/spreadsheetml/2006/main">
  <c r="H291" i="1"/>
  <c r="H33"/>
  <c r="H23"/>
  <c r="H18"/>
  <c r="H17"/>
  <c r="H16"/>
  <c r="F234"/>
  <c r="F201"/>
  <c r="F200"/>
  <c r="F131"/>
  <c r="F130" s="1"/>
  <c r="F121"/>
  <c r="F113"/>
  <c r="F112"/>
  <c r="F27"/>
  <c r="F10"/>
  <c r="F16"/>
  <c r="F286"/>
  <c r="F268"/>
  <c r="F194"/>
  <c r="F165"/>
  <c r="F236"/>
  <c r="F110"/>
  <c r="F277"/>
  <c r="F273"/>
  <c r="F222"/>
  <c r="F164"/>
  <c r="F163" s="1"/>
  <c r="H276"/>
  <c r="E112"/>
  <c r="E10"/>
  <c r="E234"/>
  <c r="F239"/>
  <c r="H239" s="1"/>
  <c r="E239"/>
  <c r="H240"/>
  <c r="E200"/>
  <c r="F219"/>
  <c r="E219"/>
  <c r="D219"/>
  <c r="E201"/>
  <c r="H206"/>
  <c r="F189"/>
  <c r="E189"/>
  <c r="F188"/>
  <c r="H188" s="1"/>
  <c r="E188"/>
  <c r="E187"/>
  <c r="H133"/>
  <c r="E131"/>
  <c r="E121"/>
  <c r="H128"/>
  <c r="F127"/>
  <c r="E127"/>
  <c r="D127"/>
  <c r="E113"/>
  <c r="H118"/>
  <c r="E27"/>
  <c r="E16"/>
  <c r="D257"/>
  <c r="D221"/>
  <c r="D207"/>
  <c r="D201"/>
  <c r="D187"/>
  <c r="D188"/>
  <c r="D189"/>
  <c r="D135"/>
  <c r="D113"/>
  <c r="D35"/>
  <c r="D36"/>
  <c r="D20"/>
  <c r="D27"/>
  <c r="F125"/>
  <c r="E125"/>
  <c r="H14"/>
  <c r="H283"/>
  <c r="G283"/>
  <c r="F252"/>
  <c r="F257"/>
  <c r="F255"/>
  <c r="F243"/>
  <c r="F242" s="1"/>
  <c r="F235"/>
  <c r="F233"/>
  <c r="F221"/>
  <c r="F216"/>
  <c r="F207"/>
  <c r="F181"/>
  <c r="F174"/>
  <c r="F172"/>
  <c r="F171" s="1"/>
  <c r="F170" s="1"/>
  <c r="F168"/>
  <c r="F167" s="1"/>
  <c r="F166" s="1"/>
  <c r="F160"/>
  <c r="F159" s="1"/>
  <c r="F158" s="1"/>
  <c r="F156"/>
  <c r="F152" s="1"/>
  <c r="F148"/>
  <c r="F147" s="1"/>
  <c r="F144"/>
  <c r="F135"/>
  <c r="F122"/>
  <c r="F109"/>
  <c r="F107"/>
  <c r="F105"/>
  <c r="F97"/>
  <c r="F90"/>
  <c r="F87" s="1"/>
  <c r="F73"/>
  <c r="F72" s="1"/>
  <c r="F68"/>
  <c r="F67" s="1"/>
  <c r="F59"/>
  <c r="F58" s="1"/>
  <c r="F40"/>
  <c r="H28"/>
  <c r="F55"/>
  <c r="F52" s="1"/>
  <c r="H300"/>
  <c r="H299"/>
  <c r="H297"/>
  <c r="H296"/>
  <c r="H295"/>
  <c r="H294"/>
  <c r="H293"/>
  <c r="H292"/>
  <c r="H290"/>
  <c r="H289"/>
  <c r="H288"/>
  <c r="H287"/>
  <c r="H286"/>
  <c r="H285"/>
  <c r="H284"/>
  <c r="H282"/>
  <c r="H281"/>
  <c r="H280"/>
  <c r="H279"/>
  <c r="H278"/>
  <c r="H277"/>
  <c r="H275"/>
  <c r="H274"/>
  <c r="H273"/>
  <c r="H268"/>
  <c r="H264"/>
  <c r="H260"/>
  <c r="H259"/>
  <c r="H258"/>
  <c r="H256"/>
  <c r="H254"/>
  <c r="H253"/>
  <c r="H251"/>
  <c r="H249"/>
  <c r="H245"/>
  <c r="H244"/>
  <c r="H238"/>
  <c r="H237"/>
  <c r="H236"/>
  <c r="H232"/>
  <c r="H228"/>
  <c r="H224"/>
  <c r="H223"/>
  <c r="H222"/>
  <c r="H220"/>
  <c r="H218"/>
  <c r="H217"/>
  <c r="H215"/>
  <c r="H213"/>
  <c r="H212"/>
  <c r="H210"/>
  <c r="H209"/>
  <c r="H208"/>
  <c r="H205"/>
  <c r="H203"/>
  <c r="H202"/>
  <c r="H198"/>
  <c r="H194"/>
  <c r="H190"/>
  <c r="H186"/>
  <c r="H185"/>
  <c r="H184"/>
  <c r="H183"/>
  <c r="H182"/>
  <c r="H180"/>
  <c r="H179"/>
  <c r="H175"/>
  <c r="H173"/>
  <c r="H169"/>
  <c r="H161"/>
  <c r="H157"/>
  <c r="H155"/>
  <c r="H154"/>
  <c r="H153"/>
  <c r="H149"/>
  <c r="H146"/>
  <c r="H145"/>
  <c r="H143"/>
  <c r="H142"/>
  <c r="H141"/>
  <c r="H140"/>
  <c r="H139"/>
  <c r="H138"/>
  <c r="H137"/>
  <c r="H136"/>
  <c r="H126"/>
  <c r="H124"/>
  <c r="H123"/>
  <c r="H119"/>
  <c r="H117"/>
  <c r="H116"/>
  <c r="H115"/>
  <c r="H114"/>
  <c r="H110"/>
  <c r="H108"/>
  <c r="H106"/>
  <c r="H102"/>
  <c r="H101"/>
  <c r="H100"/>
  <c r="H99"/>
  <c r="H98"/>
  <c r="H96"/>
  <c r="H95"/>
  <c r="H94"/>
  <c r="H93"/>
  <c r="H92"/>
  <c r="H91"/>
  <c r="H89"/>
  <c r="H88"/>
  <c r="H85"/>
  <c r="H84"/>
  <c r="H83"/>
  <c r="H82"/>
  <c r="H81"/>
  <c r="H80"/>
  <c r="H79"/>
  <c r="H78"/>
  <c r="H77"/>
  <c r="H76"/>
  <c r="H75"/>
  <c r="H74"/>
  <c r="H70"/>
  <c r="H69"/>
  <c r="H64"/>
  <c r="H63"/>
  <c r="H62"/>
  <c r="H60"/>
  <c r="H56"/>
  <c r="H54"/>
  <c r="H51"/>
  <c r="H50"/>
  <c r="H49"/>
  <c r="H46"/>
  <c r="F45"/>
  <c r="F36"/>
  <c r="F35" s="1"/>
  <c r="G300"/>
  <c r="G299"/>
  <c r="G297"/>
  <c r="G296"/>
  <c r="G295"/>
  <c r="G294"/>
  <c r="G293"/>
  <c r="G292"/>
  <c r="G290"/>
  <c r="G289"/>
  <c r="G287"/>
  <c r="G285"/>
  <c r="G284"/>
  <c r="G282"/>
  <c r="G281"/>
  <c r="G280"/>
  <c r="G278"/>
  <c r="G277"/>
  <c r="G275"/>
  <c r="G274"/>
  <c r="G273"/>
  <c r="G268"/>
  <c r="G264"/>
  <c r="G260"/>
  <c r="G259"/>
  <c r="G258"/>
  <c r="G256"/>
  <c r="G254"/>
  <c r="G253"/>
  <c r="G251"/>
  <c r="G249"/>
  <c r="G245"/>
  <c r="G244"/>
  <c r="G238"/>
  <c r="G237"/>
  <c r="G232"/>
  <c r="G228"/>
  <c r="G224"/>
  <c r="G223"/>
  <c r="G222"/>
  <c r="G218"/>
  <c r="G217"/>
  <c r="G215"/>
  <c r="G213"/>
  <c r="G212"/>
  <c r="G210"/>
  <c r="G209"/>
  <c r="G208"/>
  <c r="G205"/>
  <c r="G204"/>
  <c r="G203"/>
  <c r="G198"/>
  <c r="G194"/>
  <c r="G190"/>
  <c r="G189"/>
  <c r="G186"/>
  <c r="G185"/>
  <c r="G180"/>
  <c r="G179"/>
  <c r="G175"/>
  <c r="G173"/>
  <c r="G169"/>
  <c r="G157"/>
  <c r="G154"/>
  <c r="G153"/>
  <c r="G149"/>
  <c r="G143"/>
  <c r="G142"/>
  <c r="G141"/>
  <c r="G140"/>
  <c r="G139"/>
  <c r="G138"/>
  <c r="G137"/>
  <c r="G136"/>
  <c r="G132"/>
  <c r="G126"/>
  <c r="G124"/>
  <c r="G123"/>
  <c r="G119"/>
  <c r="G117"/>
  <c r="G116"/>
  <c r="G114"/>
  <c r="G110"/>
  <c r="G108"/>
  <c r="G106"/>
  <c r="G102"/>
  <c r="G101"/>
  <c r="G100"/>
  <c r="G99"/>
  <c r="G98"/>
  <c r="G96"/>
  <c r="G95"/>
  <c r="G94"/>
  <c r="G93"/>
  <c r="G91"/>
  <c r="G89"/>
  <c r="G88"/>
  <c r="G85"/>
  <c r="G84"/>
  <c r="G83"/>
  <c r="G82"/>
  <c r="G81"/>
  <c r="G78"/>
  <c r="G77"/>
  <c r="G76"/>
  <c r="G75"/>
  <c r="G74"/>
  <c r="G69"/>
  <c r="G64"/>
  <c r="G63"/>
  <c r="G62"/>
  <c r="G60"/>
  <c r="G56"/>
  <c r="G55"/>
  <c r="G54"/>
  <c r="G51"/>
  <c r="G50"/>
  <c r="G49"/>
  <c r="H39"/>
  <c r="H37"/>
  <c r="G37"/>
  <c r="G26"/>
  <c r="G25"/>
  <c r="G23"/>
  <c r="G14"/>
  <c r="H30"/>
  <c r="H31"/>
  <c r="E272"/>
  <c r="D216"/>
  <c r="F263"/>
  <c r="E263"/>
  <c r="D263"/>
  <c r="E262"/>
  <c r="E261" s="1"/>
  <c r="E257"/>
  <c r="E255"/>
  <c r="D255"/>
  <c r="E252"/>
  <c r="E243"/>
  <c r="E242" s="1"/>
  <c r="E241" s="1"/>
  <c r="E235"/>
  <c r="D235"/>
  <c r="E233"/>
  <c r="D234"/>
  <c r="D233"/>
  <c r="E221"/>
  <c r="E216"/>
  <c r="E207"/>
  <c r="H201"/>
  <c r="E181"/>
  <c r="E174"/>
  <c r="E172"/>
  <c r="E168"/>
  <c r="E167" s="1"/>
  <c r="E166" s="1"/>
  <c r="E164"/>
  <c r="E163" s="1"/>
  <c r="E162" s="1"/>
  <c r="E160"/>
  <c r="E159" s="1"/>
  <c r="E158" s="1"/>
  <c r="E156"/>
  <c r="E152" s="1"/>
  <c r="E151" s="1"/>
  <c r="E150" s="1"/>
  <c r="E148"/>
  <c r="E147" s="1"/>
  <c r="E144"/>
  <c r="H144" s="1"/>
  <c r="E135"/>
  <c r="E130"/>
  <c r="E122"/>
  <c r="E111"/>
  <c r="E109"/>
  <c r="E107"/>
  <c r="H107" s="1"/>
  <c r="E105"/>
  <c r="E90"/>
  <c r="E87" s="1"/>
  <c r="E97"/>
  <c r="H257" l="1"/>
  <c r="H219"/>
  <c r="F187"/>
  <c r="G187" s="1"/>
  <c r="G188"/>
  <c r="H187"/>
  <c r="H189"/>
  <c r="G165"/>
  <c r="H165"/>
  <c r="H135"/>
  <c r="H125"/>
  <c r="H298"/>
  <c r="H255"/>
  <c r="H235"/>
  <c r="E171"/>
  <c r="E170" s="1"/>
  <c r="H174"/>
  <c r="H159"/>
  <c r="H127"/>
  <c r="H97"/>
  <c r="G263"/>
  <c r="G255"/>
  <c r="G235"/>
  <c r="H172"/>
  <c r="H168"/>
  <c r="H164"/>
  <c r="H160"/>
  <c r="H148"/>
  <c r="E134"/>
  <c r="E129" s="1"/>
  <c r="H131"/>
  <c r="E120"/>
  <c r="H122"/>
  <c r="H112"/>
  <c r="H109"/>
  <c r="F272"/>
  <c r="H272" s="1"/>
  <c r="H263"/>
  <c r="F262"/>
  <c r="F241"/>
  <c r="H242"/>
  <c r="H243"/>
  <c r="G234"/>
  <c r="H233"/>
  <c r="G233"/>
  <c r="H234"/>
  <c r="H170"/>
  <c r="H171"/>
  <c r="H166"/>
  <c r="H167"/>
  <c r="H163"/>
  <c r="F162"/>
  <c r="H158"/>
  <c r="H152"/>
  <c r="F151"/>
  <c r="H156"/>
  <c r="H147"/>
  <c r="F134"/>
  <c r="H134" s="1"/>
  <c r="H130"/>
  <c r="F129"/>
  <c r="F120"/>
  <c r="H113"/>
  <c r="F111"/>
  <c r="F104"/>
  <c r="F103" s="1"/>
  <c r="H105"/>
  <c r="F86"/>
  <c r="H87"/>
  <c r="H90"/>
  <c r="F71"/>
  <c r="F66"/>
  <c r="D262"/>
  <c r="D261" s="1"/>
  <c r="E104"/>
  <c r="E103" s="1"/>
  <c r="E52"/>
  <c r="E55"/>
  <c r="H55" s="1"/>
  <c r="E45"/>
  <c r="H45" s="1"/>
  <c r="G46"/>
  <c r="G45"/>
  <c r="E36"/>
  <c r="E35" s="1"/>
  <c r="H26"/>
  <c r="E271"/>
  <c r="E270" s="1"/>
  <c r="D272"/>
  <c r="D271" s="1"/>
  <c r="F267"/>
  <c r="E267"/>
  <c r="E266" s="1"/>
  <c r="E265" s="1"/>
  <c r="F266"/>
  <c r="F265" s="1"/>
  <c r="D267"/>
  <c r="D266" s="1"/>
  <c r="D265" s="1"/>
  <c r="F250"/>
  <c r="E250"/>
  <c r="F248"/>
  <c r="F247" s="1"/>
  <c r="E248"/>
  <c r="E247" s="1"/>
  <c r="E246" s="1"/>
  <c r="G257"/>
  <c r="D252"/>
  <c r="D250"/>
  <c r="D248"/>
  <c r="D243"/>
  <c r="G243" s="1"/>
  <c r="F231"/>
  <c r="E231"/>
  <c r="F230"/>
  <c r="E230"/>
  <c r="E229" s="1"/>
  <c r="F229"/>
  <c r="D231"/>
  <c r="D230" s="1"/>
  <c r="D229" s="1"/>
  <c r="F227"/>
  <c r="E227"/>
  <c r="F226"/>
  <c r="E226"/>
  <c r="E225" s="1"/>
  <c r="F225"/>
  <c r="D227"/>
  <c r="D226"/>
  <c r="D225" s="1"/>
  <c r="F214"/>
  <c r="E214"/>
  <c r="F211"/>
  <c r="E211"/>
  <c r="E199" s="1"/>
  <c r="D214"/>
  <c r="D211"/>
  <c r="F193"/>
  <c r="E193"/>
  <c r="F192"/>
  <c r="F191" s="1"/>
  <c r="E192"/>
  <c r="E191"/>
  <c r="F197"/>
  <c r="E197"/>
  <c r="F196"/>
  <c r="E196"/>
  <c r="F195"/>
  <c r="E195"/>
  <c r="D197"/>
  <c r="D196" s="1"/>
  <c r="D195" s="1"/>
  <c r="D193"/>
  <c r="D192" s="1"/>
  <c r="D191" s="1"/>
  <c r="F178"/>
  <c r="E178"/>
  <c r="E177" s="1"/>
  <c r="E176" s="1"/>
  <c r="D181"/>
  <c r="D178"/>
  <c r="D174"/>
  <c r="G174" s="1"/>
  <c r="D172"/>
  <c r="D168"/>
  <c r="D167" s="1"/>
  <c r="D166" s="1"/>
  <c r="G166" s="1"/>
  <c r="D164"/>
  <c r="G164" s="1"/>
  <c r="D160"/>
  <c r="E86"/>
  <c r="E73"/>
  <c r="D156"/>
  <c r="D152" s="1"/>
  <c r="D151" s="1"/>
  <c r="D148"/>
  <c r="G148" s="1"/>
  <c r="D131"/>
  <c r="D130" s="1"/>
  <c r="G130" s="1"/>
  <c r="D125"/>
  <c r="G125" s="1"/>
  <c r="D122"/>
  <c r="G113"/>
  <c r="D109"/>
  <c r="G109" s="1"/>
  <c r="D107"/>
  <c r="G107" s="1"/>
  <c r="D105"/>
  <c r="G105" s="1"/>
  <c r="D90"/>
  <c r="G90" s="1"/>
  <c r="D97"/>
  <c r="G97" s="1"/>
  <c r="D87"/>
  <c r="D73"/>
  <c r="E68"/>
  <c r="E67" s="1"/>
  <c r="E66" s="1"/>
  <c r="D68"/>
  <c r="D67" s="1"/>
  <c r="G67" s="1"/>
  <c r="F61"/>
  <c r="F57" s="1"/>
  <c r="E61"/>
  <c r="E59"/>
  <c r="E58" s="1"/>
  <c r="F53"/>
  <c r="E53"/>
  <c r="F48"/>
  <c r="E48"/>
  <c r="E47" s="1"/>
  <c r="F47"/>
  <c r="F43"/>
  <c r="F34" s="1"/>
  <c r="E43"/>
  <c r="E40"/>
  <c r="F21"/>
  <c r="F20" s="1"/>
  <c r="E21"/>
  <c r="E20" s="1"/>
  <c r="F19"/>
  <c r="F12"/>
  <c r="F11" s="1"/>
  <c r="E12"/>
  <c r="E11" s="1"/>
  <c r="D63"/>
  <c r="D61"/>
  <c r="D59"/>
  <c r="D58"/>
  <c r="D57" s="1"/>
  <c r="D52"/>
  <c r="D53"/>
  <c r="D48"/>
  <c r="D47" s="1"/>
  <c r="D43"/>
  <c r="G43" s="1"/>
  <c r="D40"/>
  <c r="G35"/>
  <c r="G27"/>
  <c r="D21"/>
  <c r="D11"/>
  <c r="D10" s="1"/>
  <c r="D12"/>
  <c r="F7"/>
  <c r="F6"/>
  <c r="F5"/>
  <c r="E5"/>
  <c r="E6"/>
  <c r="E7"/>
  <c r="D5"/>
  <c r="D6"/>
  <c r="D7"/>
  <c r="G44"/>
  <c r="G42"/>
  <c r="G41"/>
  <c r="G38"/>
  <c r="G36"/>
  <c r="G33"/>
  <c r="G29"/>
  <c r="G22"/>
  <c r="G15"/>
  <c r="G13"/>
  <c r="G11"/>
  <c r="G8"/>
  <c r="D159" l="1"/>
  <c r="D158" s="1"/>
  <c r="F271"/>
  <c r="F270" s="1"/>
  <c r="H121"/>
  <c r="D242"/>
  <c r="D241" s="1"/>
  <c r="D112"/>
  <c r="D111" s="1"/>
  <c r="G5"/>
  <c r="G242"/>
  <c r="D200"/>
  <c r="D199" s="1"/>
  <c r="G201"/>
  <c r="D171"/>
  <c r="G171" s="1"/>
  <c r="G172"/>
  <c r="G167"/>
  <c r="G168"/>
  <c r="D163"/>
  <c r="G156"/>
  <c r="G152"/>
  <c r="D147"/>
  <c r="G147" s="1"/>
  <c r="D134"/>
  <c r="G135"/>
  <c r="G131"/>
  <c r="D121"/>
  <c r="G122"/>
  <c r="G112"/>
  <c r="H104"/>
  <c r="D86"/>
  <c r="G86" s="1"/>
  <c r="G87"/>
  <c r="H86"/>
  <c r="D72"/>
  <c r="G72" s="1"/>
  <c r="G73"/>
  <c r="H73"/>
  <c r="E72"/>
  <c r="H72" s="1"/>
  <c r="G68"/>
  <c r="H68"/>
  <c r="H67"/>
  <c r="E57"/>
  <c r="D34"/>
  <c r="G34" s="1"/>
  <c r="G40"/>
  <c r="E34"/>
  <c r="E19"/>
  <c r="G21"/>
  <c r="G7"/>
  <c r="G272"/>
  <c r="H265"/>
  <c r="G265"/>
  <c r="H266"/>
  <c r="G266"/>
  <c r="H267"/>
  <c r="G267"/>
  <c r="H262"/>
  <c r="F261"/>
  <c r="G262"/>
  <c r="G252"/>
  <c r="H252"/>
  <c r="G250"/>
  <c r="H250"/>
  <c r="H248"/>
  <c r="G248"/>
  <c r="H241"/>
  <c r="G241"/>
  <c r="H229"/>
  <c r="G229"/>
  <c r="H230"/>
  <c r="G230"/>
  <c r="H231"/>
  <c r="G231"/>
  <c r="G225"/>
  <c r="H225"/>
  <c r="H226"/>
  <c r="G226"/>
  <c r="G227"/>
  <c r="H227"/>
  <c r="H221"/>
  <c r="G221"/>
  <c r="G216"/>
  <c r="H216"/>
  <c r="H214"/>
  <c r="G214"/>
  <c r="H211"/>
  <c r="G211"/>
  <c r="H207"/>
  <c r="G207"/>
  <c r="H195"/>
  <c r="G195"/>
  <c r="G196"/>
  <c r="H196"/>
  <c r="H197"/>
  <c r="G197"/>
  <c r="H191"/>
  <c r="G191"/>
  <c r="G192"/>
  <c r="H192"/>
  <c r="H193"/>
  <c r="G193"/>
  <c r="G181"/>
  <c r="H181"/>
  <c r="H178"/>
  <c r="G178"/>
  <c r="F177"/>
  <c r="H162"/>
  <c r="F150"/>
  <c r="G151"/>
  <c r="H151"/>
  <c r="G134"/>
  <c r="H129"/>
  <c r="H120"/>
  <c r="H111"/>
  <c r="G111"/>
  <c r="H103"/>
  <c r="F65"/>
  <c r="H66"/>
  <c r="F9"/>
  <c r="G61"/>
  <c r="H61"/>
  <c r="H57"/>
  <c r="G57"/>
  <c r="H58"/>
  <c r="G58"/>
  <c r="H59"/>
  <c r="G59"/>
  <c r="H52"/>
  <c r="G52"/>
  <c r="H53"/>
  <c r="G53"/>
  <c r="H47"/>
  <c r="G47"/>
  <c r="H48"/>
  <c r="G48"/>
  <c r="G12"/>
  <c r="D177"/>
  <c r="D176" s="1"/>
  <c r="D270"/>
  <c r="D247"/>
  <c r="D246" s="1"/>
  <c r="D150"/>
  <c r="D104"/>
  <c r="D103" s="1"/>
  <c r="G103" s="1"/>
  <c r="D71"/>
  <c r="G71" s="1"/>
  <c r="D66"/>
  <c r="D19"/>
  <c r="G20"/>
  <c r="G6"/>
  <c r="H32"/>
  <c r="H24"/>
  <c r="H15"/>
  <c r="G271" l="1"/>
  <c r="H271"/>
  <c r="E9"/>
  <c r="D170"/>
  <c r="G170" s="1"/>
  <c r="D129"/>
  <c r="G129" s="1"/>
  <c r="D162"/>
  <c r="G162" s="1"/>
  <c r="G163"/>
  <c r="D120"/>
  <c r="G120" s="1"/>
  <c r="G121"/>
  <c r="G104"/>
  <c r="D65"/>
  <c r="G65" s="1"/>
  <c r="E71"/>
  <c r="G66"/>
  <c r="H270"/>
  <c r="G270"/>
  <c r="G261"/>
  <c r="H261"/>
  <c r="F246"/>
  <c r="H247"/>
  <c r="G247"/>
  <c r="G200"/>
  <c r="H200"/>
  <c r="F199"/>
  <c r="F176"/>
  <c r="F269" s="1"/>
  <c r="H177"/>
  <c r="G177"/>
  <c r="H150"/>
  <c r="G150"/>
  <c r="G19"/>
  <c r="D9"/>
  <c r="H25"/>
  <c r="H42"/>
  <c r="H44"/>
  <c r="H29"/>
  <c r="H43"/>
  <c r="H27"/>
  <c r="H8"/>
  <c r="D269" l="1"/>
  <c r="H71"/>
  <c r="E65"/>
  <c r="E269" s="1"/>
  <c r="G246"/>
  <c r="H246"/>
  <c r="H199"/>
  <c r="G199"/>
  <c r="H176"/>
  <c r="G176"/>
  <c r="H22"/>
  <c r="H13"/>
  <c r="H21"/>
  <c r="H38"/>
  <c r="H41"/>
  <c r="H7"/>
  <c r="G10"/>
  <c r="G269" l="1"/>
  <c r="D301"/>
  <c r="H65"/>
  <c r="H269"/>
  <c r="H40"/>
  <c r="H6"/>
  <c r="H36"/>
  <c r="H19"/>
  <c r="H20"/>
  <c r="H12"/>
  <c r="H11" l="1"/>
  <c r="H34"/>
  <c r="H35"/>
  <c r="G9"/>
  <c r="H5"/>
  <c r="H10" l="1"/>
  <c r="E301" l="1"/>
  <c r="H9"/>
  <c r="F301"/>
  <c r="G301" l="1"/>
  <c r="H301"/>
</calcChain>
</file>

<file path=xl/sharedStrings.xml><?xml version="1.0" encoding="utf-8"?>
<sst xmlns="http://schemas.openxmlformats.org/spreadsheetml/2006/main" count="951" uniqueCount="594">
  <si>
    <t>Наименование</t>
  </si>
  <si>
    <t>Целевая статья</t>
  </si>
  <si>
    <t>Мероприятия по повышению квалификации, профессиональной подготовки, обучению и диспансеризации муниципальных служащих</t>
  </si>
  <si>
    <t xml:space="preserve">Подпрограмма "Развитие системы дошкольного образования" </t>
  </si>
  <si>
    <t>Расходы на обеспечение деятельности (оказание услуг, выполнение работ) муниципальных учреждений</t>
  </si>
  <si>
    <t>Детские дошкольные учреждения</t>
  </si>
  <si>
    <t>Подпрограмма "Развитие системы общего образования"</t>
  </si>
  <si>
    <t>Школы - детские сады, школы начальные, неполные средние и средние</t>
  </si>
  <si>
    <t>Подпрограмма "Развитие системы дополнительного образования, отдыха, оздоровления и занятости детей и подростков"</t>
  </si>
  <si>
    <t xml:space="preserve">Детский оздоровительно - образовательный центр "Юность" </t>
  </si>
  <si>
    <t>Мероприятия по организации временного трудоустройства несовершеннолетних граждан в свободное от учебы время и в период летних каникул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</si>
  <si>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</si>
  <si>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"Развитие системы дополнительного образования"</t>
  </si>
  <si>
    <t>Детская школа искусств</t>
  </si>
  <si>
    <t>Районный центр детского творчества</t>
  </si>
  <si>
    <t xml:space="preserve">Подпрограмма "Развитие учреждений культуры Партизанского муниципального района" </t>
  </si>
  <si>
    <t xml:space="preserve">Дворцы и дома культуры, другие учреждения культуры </t>
  </si>
  <si>
    <t>Музеи</t>
  </si>
  <si>
    <t>Библиотеки</t>
  </si>
  <si>
    <t>Мероприятия по реализации Указа Президента</t>
  </si>
  <si>
    <t>Мероприятия по улучшению жилищных условий граждан, проживающих в сельской местности Партизанского муниципального района, в том числе молодых семей и молодых специалистов</t>
  </si>
  <si>
    <t>Субсидии Партизанской районной общественной организации ветеранов войны, труда, Вооруженных Сил и правоохранительных органов</t>
  </si>
  <si>
    <t>Доплаты к пенсиям муниципальных служащих</t>
  </si>
  <si>
    <t xml:space="preserve">Мероприятия по предупреждению и ликвидации последствий чрезвычайных ситуаций и стихийных бедствий </t>
  </si>
  <si>
    <t>Мероприятия в сфере средств массовой информации</t>
  </si>
  <si>
    <t>Содержание автомобильных дорог на территории Партизанского муниципального района</t>
  </si>
  <si>
    <t>Мероприятия по оценке недвижимости, признании прав в отношении муниципального имущества, обеспечение приватизации и проведение предпродажной подготовки объектов приватизации</t>
  </si>
  <si>
    <t>Мероприятия по землеустройству и землепользованию</t>
  </si>
  <si>
    <t>Мероприятия по управлению муниципальной собственностью</t>
  </si>
  <si>
    <t>Мероприятия по улучшению условий труда в муниципальных учреждениях Партизанского муниципального района</t>
  </si>
  <si>
    <t>Проведение мероприятий для детей и молодежи</t>
  </si>
  <si>
    <t xml:space="preserve">Проведение социально-значимых мероприятий для инвалидов </t>
  </si>
  <si>
    <t>Организация, проведение и участие в спортивных мероприятиях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</si>
  <si>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</si>
  <si>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</si>
  <si>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Глава Партизанского муниципального района</t>
  </si>
  <si>
    <t>Руководство и управление в сфере установленных функций органов местного самоуправления Партизанского муниципального района</t>
  </si>
  <si>
    <t>Председатель представительного органа муниципального образования</t>
  </si>
  <si>
    <t>Мероприятия, проводимые администрацией Партизанского муниципального района</t>
  </si>
  <si>
    <t>Осуществление первичного воинского учета на территориях, где отсутствуют военные комиссариаты</t>
  </si>
  <si>
    <t>Выравнивание бюджетной обеспеченности поселений из районного фонда финансовой поддержки</t>
  </si>
  <si>
    <t>Всего расходов:</t>
  </si>
  <si>
    <t>Субсидии социально-ориентированной некоммерческой организации "Общество инвалидов Партизанского района Приморской краевой организации общероссийской общественной организации "Всероссийское общество инвалидов"</t>
  </si>
  <si>
    <t>Мероприятия по капитальному ремонту помещений муниципальной собственности</t>
  </si>
  <si>
    <t>9900000000</t>
  </si>
  <si>
    <t>9990000000</t>
  </si>
  <si>
    <t>9999910020</t>
  </si>
  <si>
    <t>9999980010</t>
  </si>
  <si>
    <t>9999910030</t>
  </si>
  <si>
    <t>9999910010</t>
  </si>
  <si>
    <t>9999920100</t>
  </si>
  <si>
    <t>9999993010</t>
  </si>
  <si>
    <t>9999993030</t>
  </si>
  <si>
    <t>9999993100</t>
  </si>
  <si>
    <t>9999951180</t>
  </si>
  <si>
    <t>9999993040</t>
  </si>
  <si>
    <t>Непрограммные мероприятия</t>
  </si>
  <si>
    <t>9999900000</t>
  </si>
  <si>
    <t>Основное мероприятие "Реализация образовательных программ дошкольного образования"</t>
  </si>
  <si>
    <t>0210100000</t>
  </si>
  <si>
    <t>0200000000</t>
  </si>
  <si>
    <t>0210000000</t>
  </si>
  <si>
    <t>0210140000</t>
  </si>
  <si>
    <t>0210142000</t>
  </si>
  <si>
    <t>0210193070</t>
  </si>
  <si>
    <t>Основное мероприятие "Реализация образовательных программ начального общего, основного общего и среднего общего образования"</t>
  </si>
  <si>
    <t>0220000000</t>
  </si>
  <si>
    <t>0220100000</t>
  </si>
  <si>
    <t>0220140000</t>
  </si>
  <si>
    <t>0220193060</t>
  </si>
  <si>
    <t>Основное мероприятие "Создание условий для получения качественного общего образования"</t>
  </si>
  <si>
    <t>0220200000</t>
  </si>
  <si>
    <t>Основное мероприятие "Организация и обеспечение отдыха и оздоровления детей и подростков"</t>
  </si>
  <si>
    <t>0230000000</t>
  </si>
  <si>
    <t>0230100000</t>
  </si>
  <si>
    <t>0230140000</t>
  </si>
  <si>
    <t>0230142330</t>
  </si>
  <si>
    <t>0230200000</t>
  </si>
  <si>
    <t>0230293080</t>
  </si>
  <si>
    <t>Основное мероприятие "Меры социальной поддержки семей, имеющих детей"</t>
  </si>
  <si>
    <t>0290293090</t>
  </si>
  <si>
    <t>0290000000</t>
  </si>
  <si>
    <t>1900000000</t>
  </si>
  <si>
    <t>1990000000</t>
  </si>
  <si>
    <t>1990100000</t>
  </si>
  <si>
    <t>2000000000</t>
  </si>
  <si>
    <t>2090000000</t>
  </si>
  <si>
    <t>2090100000</t>
  </si>
  <si>
    <t>2090180300</t>
  </si>
  <si>
    <t>0300000000</t>
  </si>
  <si>
    <t>0310000000</t>
  </si>
  <si>
    <t>0310100000</t>
  </si>
  <si>
    <t>0310140000</t>
  </si>
  <si>
    <t>0310142310</t>
  </si>
  <si>
    <t>Основное мероприятие "Выявление и поддержка одарённых детей и молодёжи"</t>
  </si>
  <si>
    <t>1200000000</t>
  </si>
  <si>
    <t>1290000000</t>
  </si>
  <si>
    <t>1290100000</t>
  </si>
  <si>
    <t>1290120310</t>
  </si>
  <si>
    <t>0500000000</t>
  </si>
  <si>
    <t>0590000000</t>
  </si>
  <si>
    <t>0590100000</t>
  </si>
  <si>
    <t>0590160090</t>
  </si>
  <si>
    <t>Основное мероприятие "Выплата доплат к пенсии"</t>
  </si>
  <si>
    <t>0590200000</t>
  </si>
  <si>
    <t>0590280060</t>
  </si>
  <si>
    <t>Основное мероприятие "Обеспечение выплаты молодым семьям субсидий на приобретение (строительство) жилья экономкласса"</t>
  </si>
  <si>
    <t>Основное мероприятие "Организация предоставления государственных и муниципальных услуг в многофункциональном центре "</t>
  </si>
  <si>
    <t>0700000000</t>
  </si>
  <si>
    <t>0790000000</t>
  </si>
  <si>
    <t>0790100000</t>
  </si>
  <si>
    <t>0790160080</t>
  </si>
  <si>
    <t>9999959300</t>
  </si>
  <si>
    <t>9999993120</t>
  </si>
  <si>
    <t>1100000000</t>
  </si>
  <si>
    <t>1190000000</t>
  </si>
  <si>
    <t>Основное мероприятие "Информирование населения Партизанского муниципального района"</t>
  </si>
  <si>
    <t>1190100000</t>
  </si>
  <si>
    <t>1190120190</t>
  </si>
  <si>
    <t>Основное мероприятие "Создание безопасных условий труда"</t>
  </si>
  <si>
    <t>0220142100</t>
  </si>
  <si>
    <t>Основное мероприятие "Организация и обеспечение занятости детей и подростков"</t>
  </si>
  <si>
    <t>0230300000</t>
  </si>
  <si>
    <t>0230380170</t>
  </si>
  <si>
    <t>Основное мероприятие "Обеспечение деятельности образовательных учреждений"</t>
  </si>
  <si>
    <t>0290140000</t>
  </si>
  <si>
    <t>0290145200</t>
  </si>
  <si>
    <t>Основное мероприятие "Мероприятия, направленные на повышение доступности и качества получения услуг для инвалидов и других маломобильных групп"</t>
  </si>
  <si>
    <t>1300000000</t>
  </si>
  <si>
    <t>1390000000</t>
  </si>
  <si>
    <t>1390100000</t>
  </si>
  <si>
    <t>1390120260</t>
  </si>
  <si>
    <t>Основное мероприятие "Обеспечение деятельности, развитие и укрепление материально-технической базы учреждений культуры"</t>
  </si>
  <si>
    <t>0390000000</t>
  </si>
  <si>
    <t>0390120130</t>
  </si>
  <si>
    <t>0390140000</t>
  </si>
  <si>
    <t>0390145200</t>
  </si>
  <si>
    <t>Основное мероприятие "Обеспечение деятельности муниципальных учреждений культуры"</t>
  </si>
  <si>
    <t>0320000000</t>
  </si>
  <si>
    <t>0320140000</t>
  </si>
  <si>
    <t>0320144000</t>
  </si>
  <si>
    <t>0320144100</t>
  </si>
  <si>
    <t>0320144200</t>
  </si>
  <si>
    <t>0100000000</t>
  </si>
  <si>
    <t>0190000000</t>
  </si>
  <si>
    <t>0190100000</t>
  </si>
  <si>
    <t>0190120160</t>
  </si>
  <si>
    <t>Основное мероприятие "Формирование высококвалифицированного кадрового состава муниципальной службы"</t>
  </si>
  <si>
    <t>0900000000</t>
  </si>
  <si>
    <t>0990000000</t>
  </si>
  <si>
    <t>0990100000</t>
  </si>
  <si>
    <t>0990120010</t>
  </si>
  <si>
    <t>Основное мероприятие "Обеспечение мероприятий по предупреждению и ликвидации последствий чрезвычайных ситуаций и стихийных бедствий "</t>
  </si>
  <si>
    <t>0600000000</t>
  </si>
  <si>
    <t>0690000000</t>
  </si>
  <si>
    <t>0690100000</t>
  </si>
  <si>
    <t>0690120020</t>
  </si>
  <si>
    <t>0800000000</t>
  </si>
  <si>
    <t>0810000000</t>
  </si>
  <si>
    <t>0810100000</t>
  </si>
  <si>
    <t>0810160030</t>
  </si>
  <si>
    <t>Основное мероприятие "Организация транспортного обслуживания населения Партизанского муниципального района"</t>
  </si>
  <si>
    <t>0820000000</t>
  </si>
  <si>
    <t>0820100000</t>
  </si>
  <si>
    <t>Основное мероприятие "Содействие развитию автомобильных дорог общего пользования местного значения Партизанского муниципального района"</t>
  </si>
  <si>
    <t>0820120030</t>
  </si>
  <si>
    <t>Основное мероприятие "Управление и распоряжение имуществом, находящимся в собственности и в ведении Партизанского муниципального района"</t>
  </si>
  <si>
    <t>0990120060</t>
  </si>
  <si>
    <t>Основное мероприятие "Финансовая поддержка субъектов малого и среднего предпринимательства, производящих и реализующих товары (работы, услуги), предназначенные для внутреннего рынка Российской Федерации"</t>
  </si>
  <si>
    <t>1700000000</t>
  </si>
  <si>
    <t>1790000000</t>
  </si>
  <si>
    <t>1790100000</t>
  </si>
  <si>
    <t>1790120170</t>
  </si>
  <si>
    <t>Основное мероприятие "Капитальный ремонт помещений муниципальной собственности Партизанского муниципального района"</t>
  </si>
  <si>
    <t>1890000000</t>
  </si>
  <si>
    <t>Основное мероприятие "Обеспечение водоснабжения и водоотведения населенных пунктов Партизанского муниципального района"</t>
  </si>
  <si>
    <t>Основное мероприятие "Обеспечение теплоснабжения населенных пунктов Партизанского муниципального района"</t>
  </si>
  <si>
    <t>1800000000</t>
  </si>
  <si>
    <t>Основное мероприятие "Поддержка общественных организаций в Партизанском муниципальном районе"</t>
  </si>
  <si>
    <t>Основное мероприятие "Поддержка социально-ориентированных некоммерческих организаций в Партизанском муниципальном районе"</t>
  </si>
  <si>
    <t>1390260010</t>
  </si>
  <si>
    <t>Основное мероприятие "Создание условий для привлечения населения к занятиям спортом"</t>
  </si>
  <si>
    <t>1400000000</t>
  </si>
  <si>
    <t>1490000000</t>
  </si>
  <si>
    <t>1490100000</t>
  </si>
  <si>
    <t>1490120070</t>
  </si>
  <si>
    <t>Содержание мест захоронения</t>
  </si>
  <si>
    <t>Основное мероприятие "Организация и содержание мест захоронения Партизанского муниципального района"</t>
  </si>
  <si>
    <t>1890200000</t>
  </si>
  <si>
    <t>0990140000</t>
  </si>
  <si>
    <t>0990140010</t>
  </si>
  <si>
    <t>0400000000</t>
  </si>
  <si>
    <t>0490000000</t>
  </si>
  <si>
    <t>0490100000</t>
  </si>
  <si>
    <t>Основное мероприятие  "Обеспечение жильем молодых семей и молодых специалистов, проживающих в сельской местности Партизанского муниципального района"</t>
  </si>
  <si>
    <t>Основное мероприятие "Реализация дополнительных общеобразовательных программ и обеспечение условий их предоставления"</t>
  </si>
  <si>
    <t>0290100000</t>
  </si>
  <si>
    <t>1890100000</t>
  </si>
  <si>
    <t>Организация и проведение мероприятий связанных с предпринимательской деятельностью</t>
  </si>
  <si>
    <t>Основное мероприятие "Муниципальная охрана и сохранение объектов культурного наследия"</t>
  </si>
  <si>
    <t>Создание, сохранение, использование и популяризация объектов культурного наследия (памятников истории и культуры)</t>
  </si>
  <si>
    <t>0390200000</t>
  </si>
  <si>
    <t>0390270160</t>
  </si>
  <si>
    <t>Основное мероприятие "Реализация мероприятий, направленных на привлечение детей и молодежи к участию в  мероприятиях и повышение качества жизни детей"</t>
  </si>
  <si>
    <t>Организация и проведение мероприятий патриотической направленности</t>
  </si>
  <si>
    <t>1600000000</t>
  </si>
  <si>
    <t>1690000000</t>
  </si>
  <si>
    <t>1690100000</t>
  </si>
  <si>
    <t>1690120210</t>
  </si>
  <si>
    <t>0390100000</t>
  </si>
  <si>
    <t>0320100000</t>
  </si>
  <si>
    <t>0290200000</t>
  </si>
  <si>
    <t>1390200000</t>
  </si>
  <si>
    <t xml:space="preserve">Организация и обеспечение оздоровления и отдыха детей </t>
  </si>
  <si>
    <t>0230220320</t>
  </si>
  <si>
    <t>0830000000</t>
  </si>
  <si>
    <t>0830100000</t>
  </si>
  <si>
    <t>0830120030</t>
  </si>
  <si>
    <t>Основное мероприятие "Повышение безопасности дорожного движения в Партизанском муниципальном районе"</t>
  </si>
  <si>
    <t>Вид расходов</t>
  </si>
  <si>
    <t>000</t>
  </si>
  <si>
    <t>Основное мероприятие «Поддержание и улучшение санитарного и эстетического состояния территории Партизанского муниципального района»</t>
  </si>
  <si>
    <t>Ликвидация несанкционированных свалок</t>
  </si>
  <si>
    <t>1890300000</t>
  </si>
  <si>
    <t>Основное мероприятие "Обеспечение электроснабжением населенных пунктов Партизанского муниципального района"</t>
  </si>
  <si>
    <t>Ремонт, капитальный ремонт линий электропередач</t>
  </si>
  <si>
    <t>Дошкольные группы</t>
  </si>
  <si>
    <t>0220242110</t>
  </si>
  <si>
    <t xml:space="preserve">Осуществление регулярных пассажирских перевозок автомобильным транспортом по регулируемым тарифам </t>
  </si>
  <si>
    <t>Строительство, реконструкция,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 за счет средств районного бюджета</t>
  </si>
  <si>
    <t>03901S2050</t>
  </si>
  <si>
    <t>1500000000</t>
  </si>
  <si>
    <t>1590000000</t>
  </si>
  <si>
    <t>Основное мероприятие "Обеспечение деятельности и укрепление материально-технической базы архивной службы"</t>
  </si>
  <si>
    <t>1590100000</t>
  </si>
  <si>
    <t xml:space="preserve">Проведение мероприятий по приобретению и установки материально-технических средств, проведение мероприятий архивной службы Партизанского муниципального района  </t>
  </si>
  <si>
    <t>1590120090</t>
  </si>
  <si>
    <t>1890500000</t>
  </si>
  <si>
    <t>1890370190</t>
  </si>
  <si>
    <t>1890400000</t>
  </si>
  <si>
    <t>1890420290</t>
  </si>
  <si>
    <t>1890520340</t>
  </si>
  <si>
    <t>2500000000</t>
  </si>
  <si>
    <t>2590000000</t>
  </si>
  <si>
    <t>2590120150</t>
  </si>
  <si>
    <t>2590100000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</si>
  <si>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</si>
  <si>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Компенсация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</si>
  <si>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Организация и обеспечение оздоровления и отдыха детей Приморского края (за исключением организации отдыха детей в каникулярное время)</t>
  </si>
  <si>
    <t>Осуществление отдельных государственных полномочий по расчету и предоставлению дотаций на выравнивание бюджетной обеспеченности бюджетам поселений</t>
  </si>
  <si>
    <t>9999993110</t>
  </si>
  <si>
    <t>Государственная регистрация актов гражданского состояния</t>
  </si>
  <si>
    <t>Реализация отдельных государственных полномочий по созданию административных комиссий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</si>
  <si>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местностям</t>
  </si>
  <si>
    <t>Создание и 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</si>
  <si>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</si>
  <si>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Итого по муниципальным программам</t>
  </si>
  <si>
    <t>0000000000</t>
  </si>
  <si>
    <t>Мероприятия по энергосбережению и повышению энергетической эффективности систем коммунальной инфраструктуры за счет средств районного бюджета</t>
  </si>
  <si>
    <t>18902S2270</t>
  </si>
  <si>
    <t>08201S2390</t>
  </si>
  <si>
    <t>Капитальный ремонт и ремонт автомобильных дорог общего пользования населенных пунктов за счет средств дорожного фонда Партизанского муниципального района</t>
  </si>
  <si>
    <t>Составление (изменение) списков кандидатов в присяжные заседатели федеральных  судов общей юрисдикции в Российской Федерации</t>
  </si>
  <si>
    <t>9999951200</t>
  </si>
  <si>
    <t>19901L4970</t>
  </si>
  <si>
    <t>Реализация мероприятий по обеспечению жильем молодых семей за счет средств бюджетов</t>
  </si>
  <si>
    <t>1000000000</t>
  </si>
  <si>
    <t>1090000000</t>
  </si>
  <si>
    <t>Мероприятия по противодействию коррупции в Партизанском муниципальном районе</t>
  </si>
  <si>
    <t>1090120180</t>
  </si>
  <si>
    <t>Основное мероприятие "Создание условий по предупреждению коррупционных действий в Партизанском муниципальном районе"</t>
  </si>
  <si>
    <t>1090100000</t>
  </si>
  <si>
    <t>Муниципальная программа  "Развитие муниципальной службы в администрации Партизанского муниципального района на 2016-2021 годы"</t>
  </si>
  <si>
    <t>Мероприятия муниципальной программы  "Развитие муниципальной службы в администрации Партизанского муниципального района на 2016-2021 годы"</t>
  </si>
  <si>
    <t>Муниципальная программа "Улучшение условий труда в муниципальных учреждениях Партизанского муниципального района на 2019-2021 годы"</t>
  </si>
  <si>
    <t>Мероприятия муниципальной программы "Улучшение условий труда в муниципальных учреждениях Партизанского муниципального района на 2019-2021 годы"</t>
  </si>
  <si>
    <t>Муниципальная программа "Доступная среда" на 2019-2021 годы</t>
  </si>
  <si>
    <t>Мероприятия муниципальной программы "Доступная среда" на 2019-2021 годы</t>
  </si>
  <si>
    <t>Муниципальная программа "Развитие малого и среднего предпринимательства в Партизанском муниципальном районе" на 2019-2021 годы</t>
  </si>
  <si>
    <t>Мероприятия муниципальной программы "Развитие малого и среднего предпринимательства в Партизанском муниципальном районе" на 2019-2021 годы</t>
  </si>
  <si>
    <t>Муниципальная программа "Повышение качества предоставления государственных и муниципальных услуг в Партизанском муниципальном районе" на 2019-2021 годы</t>
  </si>
  <si>
    <t>Мероприятия муниципальной программы "Повышение качества предоставления государственных и муниципальных услуг в Партизанском муниципальном районе" на 2019-2021 годы</t>
  </si>
  <si>
    <t>Резервный фонд администрации Партизанского муниципального района</t>
  </si>
  <si>
    <t>9999920110</t>
  </si>
  <si>
    <t>Комплектование книжных фондов и обеспечение информационно-техническим оборудованием библиотек</t>
  </si>
  <si>
    <t>0320192540</t>
  </si>
  <si>
    <t>Мероприятия по энергосбережению и повышению энергетической эффективности систем коммунальной инфраструктуры Приморского края</t>
  </si>
  <si>
    <t>1890292270</t>
  </si>
  <si>
    <t>Муниципальная программа «Строительство Новолитовской  общеобразовательной школы на 220 учащихся с блоком 4-х дошкольных групп, Партизанский район, Приморский край» на 2012-2021 годы</t>
  </si>
  <si>
    <t>Мероприятия муниципальной программы «Строительство Новолитовской  общеобразовательной школы на 220 учащихся с блоком 4-х дошкольных групп, Партизанский район, Приморский край» на 2012-2021 годы</t>
  </si>
  <si>
    <t>2100000000</t>
  </si>
  <si>
    <t>2190000000</t>
  </si>
  <si>
    <t>Капитальный ремонт и ремонт автомобильных дорог общего пользования населенных пунктов за счет дорожного фонда Приморского края</t>
  </si>
  <si>
    <t>0820192390</t>
  </si>
  <si>
    <t xml:space="preserve">Обеспечение бесплатным питанием детей, обучающихся в муниципальных общеобразовательных организациях  </t>
  </si>
  <si>
    <t>0220293150</t>
  </si>
  <si>
    <t>Основное мероприятие "Меры социальной поддержки педагогическим работникам"</t>
  </si>
  <si>
    <t>0290300000</t>
  </si>
  <si>
    <t>Обеспечение мер социальной поддержки педагогическим работникам муниципальных образовательных организаций</t>
  </si>
  <si>
    <t>0290393140</t>
  </si>
  <si>
    <t>Установление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</si>
  <si>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9999993130</t>
  </si>
  <si>
    <t>Развитие спортивной инфраструктуры, находящейся в муниципальной собственности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</si>
  <si>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иными способами"</t>
  </si>
  <si>
    <t>2590200000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</si>
  <si>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</si>
  <si>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граждан твердым топливом (дровами)</t>
  </si>
  <si>
    <t>Средства благотворительного пожертвования</t>
  </si>
  <si>
    <t>2190177777</t>
  </si>
  <si>
    <t>Обеспечение мероприятий по софинансированию за счет средств благотворительного пожертвования</t>
  </si>
  <si>
    <t>21901S7777</t>
  </si>
  <si>
    <t>0220177777</t>
  </si>
  <si>
    <t xml:space="preserve">Межбюджетные  трансферты, передаваемые бюджету Партизанского муниципального района </t>
  </si>
  <si>
    <t>9999970010</t>
  </si>
  <si>
    <t>25902М0820</t>
  </si>
  <si>
    <t>Основное мероприятие "Социальная поддержка семей и детей"</t>
  </si>
  <si>
    <t>0590300000</t>
  </si>
  <si>
    <t>Проведение социально значимых мероприятий</t>
  </si>
  <si>
    <t>0590320200</t>
  </si>
  <si>
    <t>Ремонт зданий муниципальных образовательных учреждений</t>
  </si>
  <si>
    <t>0210170060</t>
  </si>
  <si>
    <t>0220270060</t>
  </si>
  <si>
    <t>Мероприятия по развитию спортивной инфраструктуры, находящейся в муниципальной собственности за счет средств районного бюджета</t>
  </si>
  <si>
    <t>Поддержка лучших работников муниципальных учреждений культуры, находящихся на территории сельских поселений за счет средств бюджетов</t>
  </si>
  <si>
    <t>Мероприятия по развитию информационной системы, информационных сервисов и системы межведомственного электронного взаимодействия</t>
  </si>
  <si>
    <t>0790220240</t>
  </si>
  <si>
    <t>Основное мероприятие "Обслуживание информационно-коммуникационной инфраструктуры органов местного самоуправления"</t>
  </si>
  <si>
    <t>0790200000</t>
  </si>
  <si>
    <t>Обеспечение учреждений культуры передвижными многофункциональными культурными центрами (автоклубами)</t>
  </si>
  <si>
    <t>032А155192</t>
  </si>
  <si>
    <t>Расходы, связанные с исполнением решений, принятых судебными органами</t>
  </si>
  <si>
    <t>9999920250</t>
  </si>
  <si>
    <t>Ремонт сетей водоснабжения, водоотведения</t>
  </si>
  <si>
    <t>1890170020</t>
  </si>
  <si>
    <t>0490140020</t>
  </si>
  <si>
    <t>Предоставление государственных и муниципальных услуг</t>
  </si>
  <si>
    <t>149P592190</t>
  </si>
  <si>
    <t>149P5S2190</t>
  </si>
  <si>
    <t>149P500000</t>
  </si>
  <si>
    <t xml:space="preserve"> Федеральный проект "Спорт - норма жизни"</t>
  </si>
  <si>
    <t>Строительство (реконструкция) и приобретение зданий муниципальных общеобразовательных организаций</t>
  </si>
  <si>
    <t>Строительство (реконструкция) и приобретение зданий муниципальных общеобразовательных организаций за счет средств районного бюджета</t>
  </si>
  <si>
    <t>Основное мероприятие "Развитие инфраструктуры  общеобразовательных организаций"</t>
  </si>
  <si>
    <t>0240000000</t>
  </si>
  <si>
    <t>0240100000</t>
  </si>
  <si>
    <t>02401P5200</t>
  </si>
  <si>
    <t>02401S5200</t>
  </si>
  <si>
    <t xml:space="preserve">Подпрограмма «Содействие созданию в Партизанском муниципальном районе новых мест в общеобразовательных учреждениях» </t>
  </si>
  <si>
    <t>1890700000</t>
  </si>
  <si>
    <t>Основное мероприятие "Обеспечение граждан Партизанского муниципального района твердым топливом (дровами)</t>
  </si>
  <si>
    <t>1890792620</t>
  </si>
  <si>
    <t>18907S2620</t>
  </si>
  <si>
    <t>Обеспечение учреждений культуры автоклубами за счет средств районного бюджета</t>
  </si>
  <si>
    <t>032А1S2660</t>
  </si>
  <si>
    <t>032А100000</t>
  </si>
  <si>
    <t>Федеральный проект "Культурная среда"</t>
  </si>
  <si>
    <t>Обеспечение учреждений культуры автоклубами</t>
  </si>
  <si>
    <t>032А192660</t>
  </si>
  <si>
    <t>Строительство, реконструкция,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</si>
  <si>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0390192050</t>
  </si>
  <si>
    <t>Информационно-разъяснительные мероприятия</t>
  </si>
  <si>
    <t>0790120370</t>
  </si>
  <si>
    <t xml:space="preserve">Ремонт сетей и объектов теплоснабжения </t>
  </si>
  <si>
    <t>1890270050</t>
  </si>
  <si>
    <t>Комплектование книжных фондов и обеспечение информационно-техническим оборудованием библиотек за счет средств районного бюджета</t>
  </si>
  <si>
    <t>03201S2540</t>
  </si>
  <si>
    <t>2300000000</t>
  </si>
  <si>
    <t>2390000000</t>
  </si>
  <si>
    <t>Основное мероприятие "Обеспечение безопасности в образовательных учреждениях"</t>
  </si>
  <si>
    <t>2390100000</t>
  </si>
  <si>
    <t>Комплексная безопасность образовательных учреждений</t>
  </si>
  <si>
    <t>2390120270</t>
  </si>
  <si>
    <t xml:space="preserve">Муниципальная программа "Комплексная безопасность образовательных учреждений Партизанского муниципального района" на 2014-2021 годы </t>
  </si>
  <si>
    <t xml:space="preserve">Мероприятия муниципальной программы "Комплексная безопасность образовательных учреждений Партизанского муниципального района" на 2014-2021 годы </t>
  </si>
  <si>
    <t>Ремонт автомобильных дорог на территории Партизанского муниципального района</t>
  </si>
  <si>
    <t>0820120040</t>
  </si>
  <si>
    <t>Модернизация и укрепление материально-технической базы</t>
  </si>
  <si>
    <t>0390120140</t>
  </si>
  <si>
    <t>1490170210</t>
  </si>
  <si>
    <t>Развитие спортивной инфраструктуры в Партизанском муниципальном районе</t>
  </si>
  <si>
    <t>0320177777</t>
  </si>
  <si>
    <t>Иные межбюджетные трансферты</t>
  </si>
  <si>
    <t>9999980020</t>
  </si>
  <si>
    <t xml:space="preserve">Разработка, проверка проектно-сметной документации на строительство, реконструкцию объектов жилищно-коммунального и социально-культурного назначения </t>
  </si>
  <si>
    <t>0240170030</t>
  </si>
  <si>
    <t>0690280070</t>
  </si>
  <si>
    <t>Предоставление денежной выплаты гражданам, пострадавшим в результате чрезвычайной ситуации</t>
  </si>
  <si>
    <t>2390177777</t>
  </si>
  <si>
    <t>Мероприятия по ликвидации чрезвычайных ситуаций природного и техногенного характера за счет средств резервного фонда Администрации Приморского края</t>
  </si>
  <si>
    <t>1890323800</t>
  </si>
  <si>
    <t>Основное мероприятие "Развитие инфраструктуры  дошкольных образовательных организаций"</t>
  </si>
  <si>
    <t>0210200000</t>
  </si>
  <si>
    <t>(в рублях)</t>
  </si>
  <si>
    <t>Пояснения отклонений от плановых (уточненных) значений</t>
  </si>
  <si>
    <t xml:space="preserve">Муниципальная программа "Развитие образования Партизанского муниципального района" на 2018-2022 годы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</si>
  <si>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рая</t>
  </si>
  <si>
    <t xml:space="preserve">Подпрограмма "Развитие и поддержка педагогических кадров" </t>
  </si>
  <si>
    <t>0260000000</t>
  </si>
  <si>
    <t>Укрепление материально-технической базы домов культуры</t>
  </si>
  <si>
    <t>0390192470</t>
  </si>
  <si>
    <t>Укрепление материально-технической базы домов культуры за счет средств районного бюджета</t>
  </si>
  <si>
    <t>03901S2470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</si>
  <si>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</si>
  <si>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0820192250</t>
  </si>
  <si>
    <t>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</si>
  <si>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0820192380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</si>
  <si>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Партизанского муниципального района</t>
  </si>
  <si>
    <t>08201S2250</t>
  </si>
  <si>
    <t>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средств дорожного фонда Партизанского муниципального района</t>
  </si>
  <si>
    <t>08201S2380</t>
  </si>
  <si>
    <t>Разработка, проверка проектно-сметной документации на строительство, реконструкцию объектов жилищно-коммунального и социально-культурного назначения</t>
  </si>
  <si>
    <t>1890170030</t>
  </si>
  <si>
    <t>Основное мероприятие "Переселение граждан из аварийного жилищного фонда в Партизанском муниципальном районе"</t>
  </si>
  <si>
    <t>Переселение граждан из аварийного жилищного фонда</t>
  </si>
  <si>
    <t>Федеральный проект "Обеспечение устойчивого сокращения непригодного для проживания жилищного фонда"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</si>
  <si>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</si>
  <si>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районного бюджета</t>
  </si>
  <si>
    <t>2590300000</t>
  </si>
  <si>
    <t>2590380080</t>
  </si>
  <si>
    <t>259F300000</t>
  </si>
  <si>
    <t>259F367484</t>
  </si>
  <si>
    <t>2800000000</t>
  </si>
  <si>
    <t>2890000000</t>
  </si>
  <si>
    <t>2890100000</t>
  </si>
  <si>
    <t>2890120380</t>
  </si>
  <si>
    <t>Муниципальная программа «Профилактика терроризма, экстремизма, наркомании и алкоголизма, предупреждение безнадзорности, беспризорности и правонарушений среди несовершеннолетних на территории Партизанского муниципального района» на 2019-2021 годы</t>
  </si>
  <si>
    <t>Мероприятия муниципальной программы «Профилактика терроризма, экстремизма, наркомании и алкоголизма, предупреждение безнадзорности, беспризорности и правонарушений среди несовершеннолетних на территории Партизанского муниципального района» на 2019-2021 годы</t>
  </si>
  <si>
    <t>Основное мероприятие "Профилактика терроризма и экстремизма, незаконного потребления наркотических средств и психотропных веществ, повышение уровня антитеррористической защищенности, предупреждение безнадзорности, беспризорности и правонарушений среди несовершеннолетних на территории Партизанского муниципального района"</t>
  </si>
  <si>
    <t xml:space="preserve">Мероприятия по профилактике терроризма и экстремизма, незаконного потребления наркотических средств и психотропных веществ, предупреждение безнадзорности, беспризорности и правонарушений среди несовершеннолетних </t>
  </si>
  <si>
    <t>Организация мероприятий при осуществлении деятельности по обращению с животными без владельцев</t>
  </si>
  <si>
    <t>Реализация государственных полномочий органов опеки и попечительства в отношении несовершеннолетних</t>
  </si>
  <si>
    <t>9999993160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</si>
  <si>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</si>
  <si>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0220153030</t>
  </si>
  <si>
    <t>Обеспечение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</si>
  <si>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02201R3041</t>
  </si>
  <si>
    <t>Мероприятия по ликвидации чрезвычайных ситуаций природного и техногенного характера за счет средств резервного фонда Правительства Приморского края по ликвидации чрезвычайных ситуаций природного и техногенного характера</t>
  </si>
  <si>
    <t>0220277777</t>
  </si>
  <si>
    <t>0230142320</t>
  </si>
  <si>
    <t>Содержание и развитие спортивной инфраструктуры</t>
  </si>
  <si>
    <t>0230170220</t>
  </si>
  <si>
    <t>Федеральный проект "Успех каждого ребенка"</t>
  </si>
  <si>
    <t>Создание новых мест в образовательных организациях различных типов для реализации дополнительных общеразвиваюших программ всех направленностей</t>
  </si>
  <si>
    <t>023Е200000</t>
  </si>
  <si>
    <t>023Е254910</t>
  </si>
  <si>
    <t>Федеральный проект "Учитель будущего"</t>
  </si>
  <si>
    <t>026Е500000</t>
  </si>
  <si>
    <t>026Е593140</t>
  </si>
  <si>
    <t>0390180020</t>
  </si>
  <si>
    <t>Мероприятия в области использования и охраны водных объектов</t>
  </si>
  <si>
    <t>0690192130</t>
  </si>
  <si>
    <t>Мероприятия в области использования и охраны водных объектов за счет средств районного бюджета</t>
  </si>
  <si>
    <t>06901S2130</t>
  </si>
  <si>
    <t>0990120250</t>
  </si>
  <si>
    <t>Оснащение объектов спортивной инфраструктуры спортивно-технологическим оборудованием</t>
  </si>
  <si>
    <t>149Р552280</t>
  </si>
  <si>
    <t>149Р592180</t>
  </si>
  <si>
    <t>149Р5S2180</t>
  </si>
  <si>
    <t>Приобретение и поставка спортивного инвентаря, спортивного оборудования и иного имущества для развития лыжного спорта</t>
  </si>
  <si>
    <t>Приобретение и поставка спортивного инвентаря, спортивного оборудования и иного имущества для развития лыжного спортаза счет средств районного бюджета</t>
  </si>
  <si>
    <t>1890580020</t>
  </si>
  <si>
    <t>Обеспечение граждан твердым топливом</t>
  </si>
  <si>
    <t>Обеспечение граждан твердым топливом за счет средств районного бюджета</t>
  </si>
  <si>
    <t>1890720400</t>
  </si>
  <si>
    <t>Основное мероприятие "Развитие инфрастуктуры общеобразовательных организаций"</t>
  </si>
  <si>
    <t>2190100000</t>
  </si>
  <si>
    <t>Строительство, реконструкция и приобритение зданий муниципальных общеобразовательных организаций</t>
  </si>
  <si>
    <t>2190192040</t>
  </si>
  <si>
    <t>2590320250</t>
  </si>
  <si>
    <t>Основное мероприятие "Ликвидация последствий стихийных бедствий и других чрезвычайных происшествий"</t>
  </si>
  <si>
    <t>2590400000</t>
  </si>
  <si>
    <t>2590423800</t>
  </si>
  <si>
    <t>259F36748S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</si>
  <si>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</si>
  <si>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259F367483</t>
  </si>
  <si>
    <t>2700000000</t>
  </si>
  <si>
    <t>2790000000</t>
  </si>
  <si>
    <t>2790100000</t>
  </si>
  <si>
    <t>2790170200</t>
  </si>
  <si>
    <t>Муниципальная программа «Реконструкция, капитальный ремонт, ремонт объектов социально-культурного назначения Партизанского муниципального района» на 2020 год</t>
  </si>
  <si>
    <t>Мероприятия муниципальной программы «Реконструкция, капитальный ремонт, ремонт объектов социально-культурного назначения Партизанского муниципального района» на 2020 год</t>
  </si>
  <si>
    <t>Ремонт, капитальный ремонт, снос аварийных объектов муниципальной собственности</t>
  </si>
  <si>
    <t>Реализация государственного полномочия по назначению и предоставлению выплаты единовременного пособия при передаче ребенка на воспитание в семью</t>
  </si>
  <si>
    <t>9999952600</t>
  </si>
  <si>
    <t>Государственная регистрация актов гражданского состояния за счет средств резервного фонда Правительства Российской Федерации</t>
  </si>
  <si>
    <t>999995930F</t>
  </si>
  <si>
    <t>Социальная поддержка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</si>
  <si>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</si>
  <si>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Оказание содействия в подготовке проведения общероссийского голосования, а также в информировании граждан Российской Федерации о такой подготовке за счет средств районного бюджета</t>
  </si>
  <si>
    <t>999W920390</t>
  </si>
  <si>
    <t>Оказание содействия в подготовке проведения общероссийского голосования, а также в информировании граждан Российской Федерации о такой подготовке</t>
  </si>
  <si>
    <t>999W994020</t>
  </si>
  <si>
    <t>Сведения о фактически произведенных расходах на реализацию муниципальных программ Партизанского муниципального района на 2021 год</t>
  </si>
  <si>
    <t>Первоначально утвержденный бюджет 2021 года</t>
  </si>
  <si>
    <t>Уточненный бюджет                                2021 года</t>
  </si>
  <si>
    <t>Кассовое 
исполнение                         за 2021 год</t>
  </si>
  <si>
    <t>Процент исполнения к первоначальному бюджету 2021 года</t>
  </si>
  <si>
    <t>Процент исполне-ния к уточнен-ному бюджету 2021 года</t>
  </si>
  <si>
    <t>Благоустройство зданий государственных и муниципальнфх общеобразовательных организаций к воздушно-тепловому режиму, водоснабжению и канализации</t>
  </si>
  <si>
    <t>02202L2550</t>
  </si>
  <si>
    <t xml:space="preserve">Мероприятия муниципальной программы "Развитие образования Партизанского муниципального района" на 2018-2022 годы </t>
  </si>
  <si>
    <t xml:space="preserve">Муниципальная программа "Развитие культуры Партизанского муниципального района на 2021-2027 годы" </t>
  </si>
  <si>
    <t xml:space="preserve">Мероприятия муниципальной программы "Развитие культуры Партизанского муниципального района на 2021-2027 годы" </t>
  </si>
  <si>
    <t>Мероприятия муниципальной программы "Социальная поддержка населения Партизанского муниципального района" на 2021-2025 годы</t>
  </si>
  <si>
    <t>Муниципальная программа "Социальная поддержка населения Партизанского муниципального района" на 2021-2025 годы</t>
  </si>
  <si>
    <t>Муниципальная программа "Защита населения и территории от чрезвычайных ситуаций, обеспечение пожарной безопасности Партизанского муниципального района" на 2021-2023 годы</t>
  </si>
  <si>
    <t>Мероприятия муниципальной программы "Защита населения и территории от чрезвычайных ситуаций, обеспечение пожарной безопасности Партизанского муниципального района" на 2021-2023 годы</t>
  </si>
  <si>
    <t>Муниципальная программа "Информационное общество Партизанского муниципального района на 2021-2023 годы"</t>
  </si>
  <si>
    <t>Мероприятия муниципальной программы "Информационное общество Партизанского муниципального района на 2021-2023 годы"</t>
  </si>
  <si>
    <t>Муниципальная программа "Развитие транспортного комплекса Партизанского муниципального района" на 2021-2025 годы</t>
  </si>
  <si>
    <t>Подпрограмма "Развитие транспортного комплекса в Партизанском муниципальном районе на 2021-2025 годы"</t>
  </si>
  <si>
    <t>Подпрограмма "Обеспечение безопасности дорожного движения в Партизанском муниципальном районе на 2021-2025 годы"</t>
  </si>
  <si>
    <t>Подпрограмма "Развитие дорожной отрасли в Партизанском муниципальном районе на 2021-2025 годы"</t>
  </si>
  <si>
    <t>Муниципальная программа "Экономическое развитие Партизанского муниципального района на 2021-2023 годы"</t>
  </si>
  <si>
    <t>Мероприятия муниципальной программы "Экономическое развитие Партизанского муниципального района на 2021-2023 годы"</t>
  </si>
  <si>
    <t>Муниципальная программа "Реализация Стратегии государственной молодежной политики на территории Партизанского муниципального района" на 2021-2025 годы</t>
  </si>
  <si>
    <t>Мероприятия муниципальной программы "Реализация Стратегии государственной молодежной политики на территории Партизанского муниципального района" на 2021-2025 годы</t>
  </si>
  <si>
    <t>Муниципальная программа "Развитие физической культуры и спорта на территории Партизанского муниципального района" на 2021-2024 годы</t>
  </si>
  <si>
    <t>Мероприятия муниципальной программы  "Развитие физической культуры и спорта на территории Партизанского муниципального района" на 2021-2024 годы</t>
  </si>
  <si>
    <t>Муниципальная программа "Развитие архивного дела в Партизанском муниципальном районе" на 2021-2023 годы</t>
  </si>
  <si>
    <t>Мероприятия муниципальной программы "Развитие архивного дела в Партизанском муниципальном районе" на 2021-2023 годы</t>
  </si>
  <si>
    <t>Муниципальная программа "Патриотическое воспитание граждан Партизанского муниципального района на 2021-2025 годы"</t>
  </si>
  <si>
    <t>Мероприятия муниципальной программы "Патриотическое воспитание граждан Партизанского муниципального района на 2021-2025 годы"</t>
  </si>
  <si>
    <t>Муниципальная программа "Проведение мероприятий по строительству, реконструкции, ремонту объектов коммунального назначения и электросетей, проектным работам в Партизанском муниципальном районе на 2021-2023 годы"</t>
  </si>
  <si>
    <t>Мероприятия муниципальной программы "Проведение мероприятий по строительству, реконструкции, ремонту объектов коммунального назначения и электросетей, проектным работам в Партизанском муниципальном районе на 2021-2023 годы"</t>
  </si>
  <si>
    <t>Разработка проектно-сметной документации и строительство очистных сооружений в с.Владимиро-Александровское</t>
  </si>
  <si>
    <t>1890170230</t>
  </si>
  <si>
    <t>Муниципальная программа "Обеспечение жильем молодых семей Партизанского муниципального района" на 2021-2025 годы</t>
  </si>
  <si>
    <t>Мероприятия муниципальной программы "Обеспечение жильем молодых семей Партизанского муниципального района" на 2021-2025 годы</t>
  </si>
  <si>
    <t xml:space="preserve">Муниципальная программа "Устойчивое развитие сельских территорий на 2021-2025 годы" </t>
  </si>
  <si>
    <t xml:space="preserve">Мероприятия муниципальной программы "Устойчивое развитие сельских территорий на 2021-2025 годы" </t>
  </si>
  <si>
    <t>Муниципальная программа "Проведение мероприятий по строительству, реконструкции, ремонту объектов муниципального жилищного фонда, переселению граждан из аварийного жилищного фонда и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Партизанском муниципальном районе на 2020-2022 годы"</t>
  </si>
  <si>
    <t>Мероприятия муниципальной программы "Проведение мероприятий по строительству, реконструкции, ремонту объектов муниципального жилищного фонда, переселению граждан из аварийного жилищного фонда и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Партизанском муниципальном районе на 2020-2022 годы"</t>
  </si>
  <si>
    <t>Проведение Всероссийской переписи населения 2020 года</t>
  </si>
  <si>
    <t>9999954690</t>
  </si>
  <si>
    <t>0210270030</t>
  </si>
  <si>
    <t>0210270060</t>
  </si>
  <si>
    <t>0220270030</t>
  </si>
  <si>
    <t>031Е193140</t>
  </si>
  <si>
    <t>032А255194</t>
  </si>
  <si>
    <t>Поддержка муниципальных учреждений культуры</t>
  </si>
  <si>
    <t>032А255195</t>
  </si>
  <si>
    <t>0690120250</t>
  </si>
  <si>
    <t>0690180020</t>
  </si>
  <si>
    <t>Основное мероприятие "Приобретение оборудования для нужд Партизанского муниципального района"</t>
  </si>
  <si>
    <t>0790300000</t>
  </si>
  <si>
    <t>Оказание содействия в подготовке проведения выборов</t>
  </si>
  <si>
    <t>0790320410</t>
  </si>
  <si>
    <t>0810120250</t>
  </si>
  <si>
    <t>0820300000</t>
  </si>
  <si>
    <t>0820392360</t>
  </si>
  <si>
    <t>08203S2360</t>
  </si>
  <si>
    <t>Основное мероприятие "Развитие инициативного бюджетирования в Партизанском муниципальном районе"</t>
  </si>
  <si>
    <t>Реализация проектов инициативного бюджетирования по направлению "Твой проект"</t>
  </si>
  <si>
    <t>Реализация проектов инициативного бюджетирования по направлению "Твой проект" за счет средств районного бюджета</t>
  </si>
  <si>
    <t>Муниципальная программа "Противодействие коррупции в Партизанском муниципальном районе на 2021-2023 годы"</t>
  </si>
  <si>
    <t>Мероприятия муниципальной программы "Противодействие коррупции в Партизанском муниципальном районе на 2021-2023 годы"</t>
  </si>
  <si>
    <t>Разработка проектно-сметной документации и строительство очистных сооружений в с.Екатериновка</t>
  </si>
  <si>
    <t>1890170240</t>
  </si>
  <si>
    <t>Разработка проектно-сметной документации и строительство очистных сооружений в с.Новицкое</t>
  </si>
  <si>
    <t>1890170250</t>
  </si>
  <si>
    <t>Основное мероприятие "Поддержка сельских поселений в сфере благоустройства дворовых территорий и мест массового отдыха населения"</t>
  </si>
  <si>
    <t>1890600000</t>
  </si>
  <si>
    <t>1890680020</t>
  </si>
  <si>
    <t>219Е100000</t>
  </si>
  <si>
    <t>219Е152300</t>
  </si>
  <si>
    <t>Создание новых мест в образовательных организациях, расположенных в сельской местности и поселках городского типа</t>
  </si>
  <si>
    <t>Председатель ревизионной комиссии Партизанского муниципального района</t>
  </si>
  <si>
    <t>9999910040</t>
  </si>
  <si>
    <t>Реализация полномочий РФ на государственную регистрацию актов гражданского состояния за счет средств краевого бюджета</t>
  </si>
  <si>
    <t>9999993180</t>
  </si>
  <si>
    <t>-</t>
  </si>
  <si>
    <t>Расходы за счет средств субвенции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производились по фактической потребности.</t>
  </si>
  <si>
    <t>Расходы на питание детей в дошкольных группах за счет приема родительской платы, средства освоены в размере поступившей родительской платы.</t>
  </si>
  <si>
    <t>Расходы за счет средств субвенции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края, экономия сложилась из-за уменьшения количества детей, по сравнению с планом, в связи с болезнями детей и отпусками родителей.</t>
  </si>
  <si>
    <t>Расходы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канализации, ассигнования освоены не в полном объеме, в связи с экономией по итогам открытых  аукционов.</t>
  </si>
  <si>
    <t>Расходы за счет средств субвенции на  выплаты компенсации родителям (законным представителям) части расходов на оплату стоимости путевки в организациях отдыха и оздоровления детей, выплаты производились по фактической потребности, согласно поданных обращений.</t>
  </si>
  <si>
    <t>Расходы за счет средств субвенции на осуществление отдельных государственных полномочий по обеспечению мер социальной поддержки педагогическим работникам, ассигнования освоены по фактической потребности.</t>
  </si>
  <si>
    <t>Предусмотрены средства районного бюджета на мероприятия по предупреждению и ликвидации последствий чрезвычайных ситуаций и стихийных бедствий, ассигнования были использованы по фактической потребности.</t>
  </si>
  <si>
    <t>Расходы районного бюджета на содержание автомобильных дорог на территории Партизанского муниципального района (приобретение дорожной техники, грейдеровка дорог, очистка от снега и подсыпка в зимнее время), средства были освоены по фактической потребности.</t>
  </si>
  <si>
    <t>Средства краевого и районного бюджетов были направлены на разработку проектно-сметной документации для реконструкции стадиона,ассигнования освоены не в полном объеме, в связи с экономией по итогам открытого  аукциона.</t>
  </si>
  <si>
    <t>Расходы районного бюджета на разработку проектно-сметной документации и строительство очистных сооружений в с.Екатериновка, с. Владимиро-Александровское, с. Новицкое; ассигнования не были освоены, так как разработка проектно-сметной документации перенесена на 2022 год.</t>
  </si>
  <si>
    <t>Ассигнования освоены не в полном объеме, в связи с экономией по итогам открытых  аукционов и  по фактической потребности.</t>
  </si>
  <si>
    <t>Расходы за счет средств районного бюджета на обеспечение граждан твердым топливом, ассигнования были использованы по фактической потребности.</t>
  </si>
  <si>
    <t xml:space="preserve">Ассигнования были предусмотрены на мероприятия по улучшению жилищных условий граждан, проживающих в сельской местности Партизанского муниципального района, в том числе молодых семей и молодых специалистов, ассигнования не были освоены, в связи с тем что граждане включенные в список, не прошли критерии отбора. </t>
  </si>
  <si>
    <t>Ассигнования освоены не в полном объеме, так как оплаты производились по факту, согласно актов выполненных работ.</t>
  </si>
  <si>
    <t>Расходы районного бюджета на ежемесячные платежи региональному оператору на капитальный ремонт общего долевого имущества муниципального жилищного фонда, экономия образовалась в связи выбытием муниципального жилого фонда – приватизация жилья.</t>
  </si>
  <si>
    <t>Ассигнования освоены не в полном объеме, в связи с тем, что 2 контракта по переселению граждан не были заключены из-за сроков прохождения регистрации контрактов в Управлении Федеральной службы государственной регистрации, кадастра и картографии по Приморскому краю (Росреестр).</t>
  </si>
  <si>
    <t xml:space="preserve">Ассигнования освоены не в полном объеме, так как не состоялось поздравление 95-летия Партизанского муниципального района в связи с пандемией коронавирусной инфекции. </t>
  </si>
  <si>
    <t>Субвенции на выплаты опекунам при передаче ребенка в семью выплачены по фактической потребности.</t>
  </si>
  <si>
    <t>Экономия образовалась в результате отсутствия необходимости в аренде помещений для проведения  обучения и работе лиц, привлекаемых к сбору сведений о населении при проведении переписи, так как данные помещения были предоставлены на безвозмездной основе.</t>
  </si>
  <si>
    <t>Расходы за счет средств субвенции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владельцев. Средства не освоены в связи с отсутствием потребности, так как на территории Партизанского муниципального района, отсутствуют лицензированные учреждения, которые могут оказывать данные услуги.</t>
  </si>
  <si>
    <t>Ассигнования освоены не в полном объеме, в связи с тем что на начало года должность была вакантна, специалист был принят на работу 01.07.2021.</t>
  </si>
  <si>
    <t>Расходы за счет средств субвенции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по муниципальным маршрутам в границах муниципального образования, ассигнования не были использованы, в связи с отсутствием потребности.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</si>
</sst>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2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4"/>
      <name val="Times New Roman"/>
      <family val="1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63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1" fontId="28" fillId="0" borderId="11">
      <alignment horizontal="center" vertical="top" shrinkToFit="1"/>
    </xf>
    <xf numFmtId="0" fontId="29" fillId="0" borderId="11">
      <alignment vertical="top" wrapText="1"/>
    </xf>
    <xf numFmtId="0" fontId="25" fillId="12" borderId="2">
      <alignment horizontal="left" vertical="top" wrapText="1"/>
    </xf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3" fillId="3" borderId="3" applyNumberFormat="0" applyAlignment="0" applyProtection="0"/>
    <xf numFmtId="0" fontId="4" fillId="2" borderId="1" applyNumberFormat="0" applyAlignment="0" applyProtection="0"/>
    <xf numFmtId="0" fontId="5" fillId="2" borderId="3" applyNumberFormat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9" fillId="17" borderId="8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3" fillId="0" borderId="0">
      <alignment vertical="top" wrapText="1"/>
    </xf>
    <xf numFmtId="0" fontId="12" fillId="0" borderId="0"/>
    <xf numFmtId="0" fontId="14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9" applyNumberFormat="0" applyFont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19" borderId="0" applyNumberFormat="0" applyBorder="0" applyAlignment="0" applyProtection="0"/>
  </cellStyleXfs>
  <cellXfs count="72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21" fillId="0" borderId="0" xfId="39" applyFont="1" applyFill="1" applyAlignment="1">
      <alignment horizontal="right" wrapText="1"/>
    </xf>
    <xf numFmtId="0" fontId="23" fillId="20" borderId="2" xfId="39" applyFont="1" applyFill="1" applyBorder="1" applyAlignment="1">
      <alignment horizontal="center" vertical="center" wrapText="1"/>
    </xf>
    <xf numFmtId="164" fontId="23" fillId="20" borderId="2" xfId="0" applyNumberFormat="1" applyFont="1" applyFill="1" applyBorder="1" applyAlignment="1">
      <alignment horizontal="center" vertical="center" wrapText="1" shrinkToFit="1"/>
    </xf>
    <xf numFmtId="0" fontId="21" fillId="20" borderId="2" xfId="40" applyNumberFormat="1" applyFont="1" applyFill="1" applyBorder="1" applyAlignment="1" applyProtection="1">
      <alignment horizontal="center" vertical="center" wrapText="1"/>
    </xf>
    <xf numFmtId="0" fontId="22" fillId="20" borderId="2" xfId="0" applyFont="1" applyFill="1" applyBorder="1" applyAlignment="1">
      <alignment vertical="top" wrapText="1"/>
    </xf>
    <xf numFmtId="49" fontId="22" fillId="20" borderId="2" xfId="0" applyNumberFormat="1" applyFont="1" applyFill="1" applyBorder="1" applyAlignment="1">
      <alignment horizontal="center" vertical="top" shrinkToFit="1"/>
    </xf>
    <xf numFmtId="164" fontId="0" fillId="20" borderId="2" xfId="0" applyNumberFormat="1" applyFill="1" applyBorder="1" applyAlignment="1">
      <alignment vertical="top"/>
    </xf>
    <xf numFmtId="0" fontId="23" fillId="20" borderId="2" xfId="0" applyFont="1" applyFill="1" applyBorder="1" applyAlignment="1">
      <alignment horizontal="left" vertical="top" wrapText="1"/>
    </xf>
    <xf numFmtId="49" fontId="21" fillId="20" borderId="2" xfId="0" applyNumberFormat="1" applyFont="1" applyFill="1" applyBorder="1" applyAlignment="1">
      <alignment horizontal="center" vertical="top" shrinkToFit="1"/>
    </xf>
    <xf numFmtId="0" fontId="21" fillId="20" borderId="2" xfId="0" applyFont="1" applyFill="1" applyBorder="1" applyAlignment="1">
      <alignment vertical="top" wrapText="1"/>
    </xf>
    <xf numFmtId="0" fontId="30" fillId="20" borderId="2" xfId="0" applyFont="1" applyFill="1" applyBorder="1" applyAlignment="1">
      <alignment vertical="top" wrapText="1"/>
    </xf>
    <xf numFmtId="0" fontId="23" fillId="20" borderId="0" xfId="0" applyFont="1" applyFill="1" applyAlignment="1">
      <alignment wrapText="1"/>
    </xf>
    <xf numFmtId="0" fontId="23" fillId="20" borderId="2" xfId="0" applyFont="1" applyFill="1" applyBorder="1" applyAlignment="1">
      <alignment horizontal="justify" vertical="top" wrapText="1"/>
    </xf>
    <xf numFmtId="0" fontId="23" fillId="20" borderId="2" xfId="0" applyFont="1" applyFill="1" applyBorder="1" applyAlignment="1">
      <alignment vertical="top" wrapText="1"/>
    </xf>
    <xf numFmtId="49" fontId="30" fillId="20" borderId="2" xfId="0" applyNumberFormat="1" applyFont="1" applyFill="1" applyBorder="1" applyAlignment="1">
      <alignment horizontal="center" vertical="top" shrinkToFit="1"/>
    </xf>
    <xf numFmtId="0" fontId="24" fillId="20" borderId="2" xfId="0" applyFont="1" applyFill="1" applyBorder="1" applyAlignment="1">
      <alignment horizontal="left" wrapText="1"/>
    </xf>
    <xf numFmtId="0" fontId="21" fillId="20" borderId="2" xfId="0" applyFont="1" applyFill="1" applyBorder="1" applyAlignment="1">
      <alignment vertical="center" wrapText="1"/>
    </xf>
    <xf numFmtId="0" fontId="31" fillId="20" borderId="2" xfId="0" applyFont="1" applyFill="1" applyBorder="1" applyAlignment="1">
      <alignment horizontal="left" vertical="center" wrapText="1"/>
    </xf>
    <xf numFmtId="49" fontId="31" fillId="20" borderId="2" xfId="0" applyNumberFormat="1" applyFont="1" applyFill="1" applyBorder="1" applyAlignment="1">
      <alignment horizontal="center" vertical="top" wrapText="1"/>
    </xf>
    <xf numFmtId="0" fontId="30" fillId="20" borderId="2" xfId="0" applyFont="1" applyFill="1" applyBorder="1" applyAlignment="1">
      <alignment wrapText="1"/>
    </xf>
    <xf numFmtId="0" fontId="23" fillId="20" borderId="0" xfId="0" applyFont="1" applyFill="1"/>
    <xf numFmtId="0" fontId="23" fillId="20" borderId="2" xfId="0" applyFont="1" applyFill="1" applyBorder="1" applyAlignment="1">
      <alignment wrapText="1"/>
    </xf>
    <xf numFmtId="0" fontId="23" fillId="20" borderId="2" xfId="21" applyNumberFormat="1" applyFont="1" applyFill="1" applyBorder="1" applyProtection="1">
      <alignment horizontal="left" vertical="top" wrapText="1"/>
    </xf>
    <xf numFmtId="49" fontId="23" fillId="20" borderId="2" xfId="0" applyNumberFormat="1" applyFont="1" applyFill="1" applyBorder="1" applyAlignment="1">
      <alignment horizontal="center" vertical="top"/>
    </xf>
    <xf numFmtId="0" fontId="22" fillId="20" borderId="2" xfId="0" applyNumberFormat="1" applyFont="1" applyFill="1" applyBorder="1" applyAlignment="1" applyProtection="1">
      <alignment vertical="top" wrapText="1"/>
    </xf>
    <xf numFmtId="0" fontId="23" fillId="20" borderId="2" xfId="20" applyNumberFormat="1" applyFont="1" applyFill="1" applyBorder="1" applyAlignment="1" applyProtection="1">
      <alignment vertical="top" wrapText="1"/>
    </xf>
    <xf numFmtId="0" fontId="23" fillId="20" borderId="2" xfId="0" applyNumberFormat="1" applyFont="1" applyFill="1" applyBorder="1" applyAlignment="1">
      <alignment horizontal="justify" vertical="top" wrapText="1"/>
    </xf>
    <xf numFmtId="0" fontId="21" fillId="20" borderId="2" xfId="0" applyFont="1" applyFill="1" applyBorder="1" applyAlignment="1">
      <alignment horizontal="left" vertical="top" wrapText="1"/>
    </xf>
    <xf numFmtId="0" fontId="21" fillId="20" borderId="2" xfId="0" applyNumberFormat="1" applyFont="1" applyFill="1" applyBorder="1" applyAlignment="1" applyProtection="1">
      <alignment vertical="top" wrapText="1"/>
    </xf>
    <xf numFmtId="0" fontId="30" fillId="20" borderId="2" xfId="0" applyFont="1" applyFill="1" applyBorder="1" applyAlignment="1">
      <alignment horizontal="left" vertical="top" wrapText="1"/>
    </xf>
    <xf numFmtId="0" fontId="24" fillId="20" borderId="2" xfId="0" applyFont="1" applyFill="1" applyBorder="1" applyAlignment="1">
      <alignment horizontal="left" vertical="top" wrapText="1"/>
    </xf>
    <xf numFmtId="0" fontId="21" fillId="20" borderId="2" xfId="0" applyFont="1" applyFill="1" applyBorder="1" applyAlignment="1">
      <alignment horizontal="justify" vertical="top"/>
    </xf>
    <xf numFmtId="1" fontId="31" fillId="20" borderId="11" xfId="19" applyNumberFormat="1" applyFont="1" applyFill="1" applyProtection="1">
      <alignment horizontal="center" vertical="top" shrinkToFit="1"/>
    </xf>
    <xf numFmtId="0" fontId="24" fillId="20" borderId="2" xfId="0" applyFont="1" applyFill="1" applyBorder="1" applyAlignment="1">
      <alignment vertical="top" wrapText="1"/>
    </xf>
    <xf numFmtId="0" fontId="31" fillId="20" borderId="2" xfId="0" applyFont="1" applyFill="1" applyBorder="1" applyAlignment="1">
      <alignment horizontal="justify" vertical="top" wrapText="1"/>
    </xf>
    <xf numFmtId="49" fontId="24" fillId="20" borderId="2" xfId="0" applyNumberFormat="1" applyFont="1" applyFill="1" applyBorder="1" applyAlignment="1">
      <alignment horizontal="center" vertical="top" shrinkToFit="1"/>
    </xf>
    <xf numFmtId="0" fontId="24" fillId="20" borderId="2" xfId="0" applyFont="1" applyFill="1" applyBorder="1" applyAlignment="1">
      <alignment horizontal="center" vertical="top" wrapText="1"/>
    </xf>
    <xf numFmtId="0" fontId="21" fillId="20" borderId="2" xfId="0" applyFont="1" applyFill="1" applyBorder="1" applyAlignment="1">
      <alignment vertical="top" wrapText="1" shrinkToFit="1"/>
    </xf>
    <xf numFmtId="164" fontId="27" fillId="20" borderId="2" xfId="0" applyNumberFormat="1" applyFont="1" applyFill="1" applyBorder="1" applyAlignment="1">
      <alignment vertical="top"/>
    </xf>
    <xf numFmtId="4" fontId="21" fillId="20" borderId="2" xfId="40" applyNumberFormat="1" applyFont="1" applyFill="1" applyBorder="1" applyAlignment="1" applyProtection="1">
      <alignment horizontal="center" vertical="center" wrapText="1"/>
    </xf>
    <xf numFmtId="4" fontId="22" fillId="20" borderId="2" xfId="0" applyNumberFormat="1" applyFont="1" applyFill="1" applyBorder="1" applyAlignment="1">
      <alignment horizontal="center" vertical="top" shrinkToFit="1"/>
    </xf>
    <xf numFmtId="4" fontId="21" fillId="20" borderId="2" xfId="0" applyNumberFormat="1" applyFont="1" applyFill="1" applyBorder="1" applyAlignment="1">
      <alignment horizontal="center" vertical="top" shrinkToFit="1"/>
    </xf>
    <xf numFmtId="165" fontId="0" fillId="0" borderId="0" xfId="0" applyNumberFormat="1" applyFill="1"/>
    <xf numFmtId="165" fontId="23" fillId="20" borderId="2" xfId="0" applyNumberFormat="1" applyFont="1" applyFill="1" applyBorder="1" applyAlignment="1">
      <alignment horizontal="center" vertical="center" wrapText="1" shrinkToFit="1"/>
    </xf>
    <xf numFmtId="165" fontId="21" fillId="20" borderId="2" xfId="40" applyNumberFormat="1" applyFont="1" applyFill="1" applyBorder="1" applyAlignment="1" applyProtection="1">
      <alignment horizontal="center" vertical="center" wrapText="1"/>
    </xf>
    <xf numFmtId="165" fontId="22" fillId="20" borderId="2" xfId="0" applyNumberFormat="1" applyFont="1" applyFill="1" applyBorder="1" applyAlignment="1">
      <alignment horizontal="right" vertical="top" shrinkToFit="1"/>
    </xf>
    <xf numFmtId="0" fontId="23" fillId="0" borderId="0" xfId="0" applyFont="1" applyFill="1"/>
    <xf numFmtId="0" fontId="23" fillId="0" borderId="2" xfId="0" applyFont="1" applyFill="1" applyBorder="1"/>
    <xf numFmtId="0" fontId="23" fillId="0" borderId="2" xfId="0" applyFont="1" applyFill="1" applyBorder="1" applyAlignment="1">
      <alignment horizontal="center"/>
    </xf>
    <xf numFmtId="3" fontId="21" fillId="20" borderId="2" xfId="40" applyNumberFormat="1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wrapText="1"/>
    </xf>
    <xf numFmtId="0" fontId="0" fillId="0" borderId="0" xfId="0" applyFont="1" applyFill="1"/>
    <xf numFmtId="0" fontId="23" fillId="0" borderId="2" xfId="0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4" fontId="22" fillId="20" borderId="2" xfId="0" applyNumberFormat="1" applyFont="1" applyFill="1" applyBorder="1" applyAlignment="1">
      <alignment horizontal="center" shrinkToFit="1"/>
    </xf>
    <xf numFmtId="4" fontId="0" fillId="0" borderId="0" xfId="0" applyNumberFormat="1" applyFill="1" applyAlignment="1">
      <alignment horizontal="center"/>
    </xf>
    <xf numFmtId="0" fontId="20" fillId="0" borderId="0" xfId="39" applyFont="1" applyFill="1" applyAlignment="1">
      <alignment horizontal="right" wrapText="1"/>
    </xf>
    <xf numFmtId="0" fontId="22" fillId="20" borderId="2" xfId="0" applyNumberFormat="1" applyFont="1" applyFill="1" applyBorder="1" applyAlignment="1" applyProtection="1">
      <alignment horizontal="left"/>
    </xf>
    <xf numFmtId="0" fontId="23" fillId="20" borderId="2" xfId="0" applyFont="1" applyFill="1" applyBorder="1" applyAlignment="1">
      <alignment horizontal="left"/>
    </xf>
    <xf numFmtId="0" fontId="26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3" fillId="0" borderId="12" xfId="0" applyFont="1" applyFill="1" applyBorder="1" applyAlignment="1">
      <alignment wrapText="1"/>
    </xf>
    <xf numFmtId="0" fontId="23" fillId="0" borderId="13" xfId="0" applyFont="1" applyFill="1" applyBorder="1" applyAlignment="1">
      <alignment wrapText="1"/>
    </xf>
    <xf numFmtId="0" fontId="23" fillId="0" borderId="12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26" xfId="19"/>
    <cellStyle name="xl33" xfId="20"/>
    <cellStyle name="xl34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2" xfId="39"/>
    <cellStyle name="Обычный_Лист1" xfId="40"/>
    <cellStyle name="Плохой" xfId="41" builtinId="27" customBuiltin="1"/>
    <cellStyle name="Пояснение" xfId="42" builtinId="53" customBuiltin="1"/>
    <cellStyle name="Примечание" xfId="43" builtinId="10" customBuiltin="1"/>
    <cellStyle name="Связанная ячейка" xfId="44" builtinId="24" customBuiltin="1"/>
    <cellStyle name="Текст предупреждения" xfId="45" builtinId="11" customBuiltin="1"/>
    <cellStyle name="Хороший" xfId="46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305"/>
  <sheetViews>
    <sheetView tabSelected="1" topLeftCell="A178" zoomScaleNormal="100" workbookViewId="0">
      <selection activeCell="I185" sqref="I185:I186"/>
    </sheetView>
  </sheetViews>
  <sheetFormatPr defaultColWidth="9.140625" defaultRowHeight="15.75"/>
  <cols>
    <col min="1" max="1" width="53.42578125" style="1" customWidth="1"/>
    <col min="2" max="2" width="15.28515625" style="1" customWidth="1"/>
    <col min="3" max="3" width="10.140625" style="1" customWidth="1"/>
    <col min="4" max="4" width="16" style="59" customWidth="1"/>
    <col min="5" max="5" width="16.28515625" style="57" customWidth="1"/>
    <col min="6" max="6" width="18.42578125" style="57" customWidth="1"/>
    <col min="7" max="7" width="14.28515625" style="45" customWidth="1"/>
    <col min="8" max="8" width="13.140625" style="1" customWidth="1"/>
    <col min="9" max="9" width="55.5703125" style="49" customWidth="1"/>
    <col min="10" max="16384" width="9.140625" style="1"/>
  </cols>
  <sheetData>
    <row r="1" spans="1:9" ht="26.25" customHeight="1">
      <c r="A1" s="63" t="s">
        <v>492</v>
      </c>
      <c r="B1" s="63"/>
      <c r="C1" s="63"/>
      <c r="D1" s="63"/>
      <c r="E1" s="63"/>
      <c r="F1" s="63"/>
      <c r="G1" s="63"/>
      <c r="H1" s="63"/>
      <c r="I1" s="64"/>
    </row>
    <row r="2" spans="1:9" ht="18.75">
      <c r="A2" s="60"/>
      <c r="B2" s="60"/>
      <c r="C2" s="60"/>
      <c r="D2" s="60"/>
      <c r="E2" s="60"/>
      <c r="H2" s="3" t="s">
        <v>392</v>
      </c>
    </row>
    <row r="3" spans="1:9" ht="110.25">
      <c r="A3" s="6" t="s">
        <v>0</v>
      </c>
      <c r="B3" s="6" t="s">
        <v>1</v>
      </c>
      <c r="C3" s="6" t="s">
        <v>219</v>
      </c>
      <c r="D3" s="42" t="s">
        <v>493</v>
      </c>
      <c r="E3" s="4" t="s">
        <v>494</v>
      </c>
      <c r="F3" s="4" t="s">
        <v>495</v>
      </c>
      <c r="G3" s="46" t="s">
        <v>496</v>
      </c>
      <c r="H3" s="5" t="s">
        <v>497</v>
      </c>
      <c r="I3" s="53" t="s">
        <v>393</v>
      </c>
    </row>
    <row r="4" spans="1:9">
      <c r="A4" s="6">
        <v>1</v>
      </c>
      <c r="B4" s="6">
        <v>2</v>
      </c>
      <c r="C4" s="6">
        <v>3</v>
      </c>
      <c r="D4" s="52">
        <v>4</v>
      </c>
      <c r="E4" s="6">
        <v>5</v>
      </c>
      <c r="F4" s="6">
        <v>6</v>
      </c>
      <c r="G4" s="47">
        <v>7</v>
      </c>
      <c r="H4" s="6">
        <v>8</v>
      </c>
      <c r="I4" s="51">
        <v>9</v>
      </c>
    </row>
    <row r="5" spans="1:9" ht="63">
      <c r="A5" s="7" t="s">
        <v>272</v>
      </c>
      <c r="B5" s="8" t="s">
        <v>143</v>
      </c>
      <c r="C5" s="8" t="s">
        <v>220</v>
      </c>
      <c r="D5" s="43">
        <f>D8</f>
        <v>554800</v>
      </c>
      <c r="E5" s="43">
        <f>E8</f>
        <v>331491.5</v>
      </c>
      <c r="F5" s="43">
        <f>F8</f>
        <v>331491.5</v>
      </c>
      <c r="G5" s="48">
        <f>F5/D5*100</f>
        <v>59.749729632299932</v>
      </c>
      <c r="H5" s="41">
        <f>F5/E5*100</f>
        <v>100</v>
      </c>
      <c r="I5" s="50"/>
    </row>
    <row r="6" spans="1:9" ht="63">
      <c r="A6" s="7" t="s">
        <v>273</v>
      </c>
      <c r="B6" s="8" t="s">
        <v>144</v>
      </c>
      <c r="C6" s="8" t="s">
        <v>220</v>
      </c>
      <c r="D6" s="43">
        <f>D8</f>
        <v>554800</v>
      </c>
      <c r="E6" s="43">
        <f>E8</f>
        <v>331491.5</v>
      </c>
      <c r="F6" s="43">
        <f>F8</f>
        <v>331491.5</v>
      </c>
      <c r="G6" s="48">
        <f t="shared" ref="G6:G78" si="0">F6/D6*100</f>
        <v>59.749729632299932</v>
      </c>
      <c r="H6" s="41">
        <f t="shared" ref="H6:H38" si="1">F6/E6*100</f>
        <v>100</v>
      </c>
      <c r="I6" s="50"/>
    </row>
    <row r="7" spans="1:9" ht="47.25">
      <c r="A7" s="10" t="s">
        <v>147</v>
      </c>
      <c r="B7" s="11" t="s">
        <v>145</v>
      </c>
      <c r="C7" s="11" t="s">
        <v>220</v>
      </c>
      <c r="D7" s="44">
        <f>D8</f>
        <v>554800</v>
      </c>
      <c r="E7" s="44">
        <f>E8</f>
        <v>331491.5</v>
      </c>
      <c r="F7" s="44">
        <f>F8</f>
        <v>331491.5</v>
      </c>
      <c r="G7" s="48">
        <f t="shared" si="0"/>
        <v>59.749729632299932</v>
      </c>
      <c r="H7" s="9">
        <f t="shared" si="1"/>
        <v>100</v>
      </c>
      <c r="I7" s="50"/>
    </row>
    <row r="8" spans="1:9" ht="47.25">
      <c r="A8" s="12" t="s">
        <v>2</v>
      </c>
      <c r="B8" s="11" t="s">
        <v>146</v>
      </c>
      <c r="C8" s="11" t="s">
        <v>220</v>
      </c>
      <c r="D8" s="44">
        <v>554800</v>
      </c>
      <c r="E8" s="44">
        <v>331491.5</v>
      </c>
      <c r="F8" s="44">
        <v>331491.5</v>
      </c>
      <c r="G8" s="48">
        <f t="shared" si="0"/>
        <v>59.749729632299932</v>
      </c>
      <c r="H8" s="9">
        <f t="shared" si="1"/>
        <v>100</v>
      </c>
      <c r="I8" s="50"/>
    </row>
    <row r="9" spans="1:9" ht="56.25" customHeight="1">
      <c r="A9" s="7" t="s">
        <v>394</v>
      </c>
      <c r="B9" s="8" t="s">
        <v>60</v>
      </c>
      <c r="C9" s="8" t="s">
        <v>220</v>
      </c>
      <c r="D9" s="43">
        <f>D10+D19+D34+D47+D57+D52</f>
        <v>678175759.35000002</v>
      </c>
      <c r="E9" s="43">
        <f>E10+E19+E34+E47+E57+E52</f>
        <v>738536190.15999997</v>
      </c>
      <c r="F9" s="43">
        <f>F10+F19+F34+F47+F57+F52</f>
        <v>713016525.49000001</v>
      </c>
      <c r="G9" s="48">
        <f t="shared" si="0"/>
        <v>105.13742428266579</v>
      </c>
      <c r="H9" s="41">
        <f t="shared" si="1"/>
        <v>96.544561389135012</v>
      </c>
      <c r="I9" s="54"/>
    </row>
    <row r="10" spans="1:9" ht="31.5">
      <c r="A10" s="7" t="s">
        <v>3</v>
      </c>
      <c r="B10" s="8" t="s">
        <v>61</v>
      </c>
      <c r="C10" s="8" t="s">
        <v>220</v>
      </c>
      <c r="D10" s="43">
        <f>D11+D16</f>
        <v>169838212</v>
      </c>
      <c r="E10" s="43">
        <f>E11+E16</f>
        <v>177822343.52000001</v>
      </c>
      <c r="F10" s="43">
        <f>F11+F16</f>
        <v>176863768.78</v>
      </c>
      <c r="G10" s="48">
        <f t="shared" si="0"/>
        <v>104.13661725313028</v>
      </c>
      <c r="H10" s="41">
        <f t="shared" si="1"/>
        <v>99.460936842342207</v>
      </c>
      <c r="I10" s="50"/>
    </row>
    <row r="11" spans="1:9" ht="37.5" customHeight="1">
      <c r="A11" s="10" t="s">
        <v>58</v>
      </c>
      <c r="B11" s="11" t="s">
        <v>59</v>
      </c>
      <c r="C11" s="11" t="s">
        <v>220</v>
      </c>
      <c r="D11" s="44">
        <f>D12+D15</f>
        <v>169838212</v>
      </c>
      <c r="E11" s="44">
        <f>E12+E15+E14</f>
        <v>177202278</v>
      </c>
      <c r="F11" s="44">
        <f>F12+F15+F14</f>
        <v>176243703.25999999</v>
      </c>
      <c r="G11" s="48">
        <f t="shared" si="0"/>
        <v>103.77152537380692</v>
      </c>
      <c r="H11" s="9">
        <f t="shared" si="1"/>
        <v>99.459050554643539</v>
      </c>
      <c r="I11" s="50"/>
    </row>
    <row r="12" spans="1:9" ht="47.25">
      <c r="A12" s="12" t="s">
        <v>4</v>
      </c>
      <c r="B12" s="11" t="s">
        <v>62</v>
      </c>
      <c r="C12" s="11" t="s">
        <v>220</v>
      </c>
      <c r="D12" s="44">
        <f>D13</f>
        <v>67072000</v>
      </c>
      <c r="E12" s="44">
        <f t="shared" ref="E12:F12" si="2">E13</f>
        <v>71628000</v>
      </c>
      <c r="F12" s="44">
        <f t="shared" si="2"/>
        <v>71186690.019999996</v>
      </c>
      <c r="G12" s="48">
        <f t="shared" si="0"/>
        <v>106.13473583611641</v>
      </c>
      <c r="H12" s="9">
        <f t="shared" si="1"/>
        <v>99.383886217680228</v>
      </c>
      <c r="I12" s="50"/>
    </row>
    <row r="13" spans="1:9">
      <c r="A13" s="12" t="s">
        <v>5</v>
      </c>
      <c r="B13" s="11" t="s">
        <v>63</v>
      </c>
      <c r="C13" s="11" t="s">
        <v>220</v>
      </c>
      <c r="D13" s="44">
        <v>67072000</v>
      </c>
      <c r="E13" s="44">
        <v>71628000</v>
      </c>
      <c r="F13" s="44">
        <v>71186690.019999996</v>
      </c>
      <c r="G13" s="48">
        <f t="shared" si="0"/>
        <v>106.13473583611641</v>
      </c>
      <c r="H13" s="9">
        <f t="shared" si="1"/>
        <v>99.383886217680228</v>
      </c>
      <c r="I13" s="50"/>
    </row>
    <row r="14" spans="1:9" ht="20.25" hidden="1" customHeight="1">
      <c r="A14" s="13" t="s">
        <v>319</v>
      </c>
      <c r="B14" s="11" t="s">
        <v>320</v>
      </c>
      <c r="C14" s="11" t="s">
        <v>220</v>
      </c>
      <c r="D14" s="44">
        <v>0</v>
      </c>
      <c r="E14" s="44">
        <v>0</v>
      </c>
      <c r="F14" s="44"/>
      <c r="G14" s="48" t="e">
        <f t="shared" si="0"/>
        <v>#DIV/0!</v>
      </c>
      <c r="H14" s="9" t="e">
        <f t="shared" si="1"/>
        <v>#DIV/0!</v>
      </c>
      <c r="I14" s="50"/>
    </row>
    <row r="15" spans="1:9" ht="80.25" customHeight="1">
      <c r="A15" s="12" t="s">
        <v>395</v>
      </c>
      <c r="B15" s="11" t="s">
        <v>64</v>
      </c>
      <c r="C15" s="11" t="s">
        <v>220</v>
      </c>
      <c r="D15" s="44">
        <v>102766212</v>
      </c>
      <c r="E15" s="44">
        <v>105574278</v>
      </c>
      <c r="F15" s="44">
        <v>105057013.23999999</v>
      </c>
      <c r="G15" s="48">
        <f t="shared" si="0"/>
        <v>102.22913854215041</v>
      </c>
      <c r="H15" s="9">
        <f t="shared" si="1"/>
        <v>99.510046604344282</v>
      </c>
      <c r="I15" s="50"/>
    </row>
    <row r="16" spans="1:9" ht="35.25" customHeight="1">
      <c r="A16" s="14" t="s">
        <v>390</v>
      </c>
      <c r="B16" s="11" t="s">
        <v>391</v>
      </c>
      <c r="C16" s="11" t="s">
        <v>220</v>
      </c>
      <c r="D16" s="44">
        <v>0</v>
      </c>
      <c r="E16" s="44">
        <f>E17+E18</f>
        <v>620065.52</v>
      </c>
      <c r="F16" s="44">
        <f>F17+F18</f>
        <v>620065.52</v>
      </c>
      <c r="G16" s="48" t="s">
        <v>571</v>
      </c>
      <c r="H16" s="9">
        <f t="shared" ref="H16:H18" si="3">F16/E16*100</f>
        <v>100</v>
      </c>
      <c r="I16" s="50"/>
    </row>
    <row r="17" spans="1:9" ht="67.5" customHeight="1">
      <c r="A17" s="15" t="s">
        <v>410</v>
      </c>
      <c r="B17" s="11" t="s">
        <v>535</v>
      </c>
      <c r="C17" s="11" t="s">
        <v>220</v>
      </c>
      <c r="D17" s="44">
        <v>0</v>
      </c>
      <c r="E17" s="44">
        <v>531924.72</v>
      </c>
      <c r="F17" s="44">
        <v>531924.72</v>
      </c>
      <c r="G17" s="48" t="s">
        <v>571</v>
      </c>
      <c r="H17" s="9">
        <f t="shared" si="3"/>
        <v>100</v>
      </c>
      <c r="I17" s="50"/>
    </row>
    <row r="18" spans="1:9" ht="32.25" customHeight="1">
      <c r="A18" s="15" t="s">
        <v>319</v>
      </c>
      <c r="B18" s="11" t="s">
        <v>536</v>
      </c>
      <c r="C18" s="11" t="s">
        <v>220</v>
      </c>
      <c r="D18" s="44">
        <v>0</v>
      </c>
      <c r="E18" s="44">
        <v>88140.800000000003</v>
      </c>
      <c r="F18" s="44">
        <v>88140.800000000003</v>
      </c>
      <c r="G18" s="48" t="s">
        <v>571</v>
      </c>
      <c r="H18" s="9">
        <f t="shared" si="3"/>
        <v>100</v>
      </c>
      <c r="I18" s="50"/>
    </row>
    <row r="19" spans="1:9" ht="31.5">
      <c r="A19" s="7" t="s">
        <v>6</v>
      </c>
      <c r="B19" s="8" t="s">
        <v>66</v>
      </c>
      <c r="C19" s="8" t="s">
        <v>220</v>
      </c>
      <c r="D19" s="43">
        <f>D20+D27</f>
        <v>438480316.35000002</v>
      </c>
      <c r="E19" s="43">
        <f t="shared" ref="E19:F19" si="4">E20+E27</f>
        <v>484604713.37</v>
      </c>
      <c r="F19" s="43">
        <f t="shared" si="4"/>
        <v>461684877.55000007</v>
      </c>
      <c r="G19" s="48">
        <f t="shared" si="0"/>
        <v>105.29204170284304</v>
      </c>
      <c r="H19" s="41">
        <f t="shared" si="1"/>
        <v>95.270405923084695</v>
      </c>
      <c r="I19" s="50"/>
    </row>
    <row r="20" spans="1:9" ht="47.25">
      <c r="A20" s="10" t="s">
        <v>65</v>
      </c>
      <c r="B20" s="11" t="s">
        <v>67</v>
      </c>
      <c r="C20" s="11" t="s">
        <v>220</v>
      </c>
      <c r="D20" s="44">
        <f>D21+D25+D23+D26</f>
        <v>413774023</v>
      </c>
      <c r="E20" s="44">
        <f>E21+E25+E23+E24+E26</f>
        <v>419450622.15000004</v>
      </c>
      <c r="F20" s="44">
        <f>F21+F25+F23+F24+F26</f>
        <v>409276191.37000006</v>
      </c>
      <c r="G20" s="48">
        <f t="shared" si="0"/>
        <v>98.912973898798867</v>
      </c>
      <c r="H20" s="9">
        <f t="shared" si="1"/>
        <v>97.574343619316068</v>
      </c>
      <c r="I20" s="50"/>
    </row>
    <row r="21" spans="1:9" ht="47.25">
      <c r="A21" s="12" t="s">
        <v>4</v>
      </c>
      <c r="B21" s="11" t="s">
        <v>68</v>
      </c>
      <c r="C21" s="11" t="s">
        <v>220</v>
      </c>
      <c r="D21" s="44">
        <f>D22</f>
        <v>80839200</v>
      </c>
      <c r="E21" s="44">
        <f t="shared" ref="E21:F21" si="5">E22</f>
        <v>92156392.719999999</v>
      </c>
      <c r="F21" s="44">
        <f t="shared" si="5"/>
        <v>91053442.700000003</v>
      </c>
      <c r="G21" s="48">
        <f t="shared" si="0"/>
        <v>112.63525950281547</v>
      </c>
      <c r="H21" s="9">
        <f t="shared" si="1"/>
        <v>98.803175789062067</v>
      </c>
      <c r="I21" s="50"/>
    </row>
    <row r="22" spans="1:9" ht="31.5">
      <c r="A22" s="12" t="s">
        <v>7</v>
      </c>
      <c r="B22" s="11" t="s">
        <v>120</v>
      </c>
      <c r="C22" s="11" t="s">
        <v>220</v>
      </c>
      <c r="D22" s="44">
        <v>80839200</v>
      </c>
      <c r="E22" s="44">
        <v>92156392.719999999</v>
      </c>
      <c r="F22" s="44">
        <v>91053442.700000003</v>
      </c>
      <c r="G22" s="48">
        <f t="shared" si="0"/>
        <v>112.63525950281547</v>
      </c>
      <c r="H22" s="9">
        <f t="shared" si="1"/>
        <v>98.803175789062067</v>
      </c>
      <c r="I22" s="50"/>
    </row>
    <row r="23" spans="1:9" ht="63">
      <c r="A23" s="12" t="s">
        <v>432</v>
      </c>
      <c r="B23" s="11" t="s">
        <v>433</v>
      </c>
      <c r="C23" s="11" t="s">
        <v>220</v>
      </c>
      <c r="D23" s="44">
        <v>24804000</v>
      </c>
      <c r="E23" s="44">
        <v>24804000</v>
      </c>
      <c r="F23" s="44">
        <v>23331434.219999999</v>
      </c>
      <c r="G23" s="48">
        <f t="shared" si="0"/>
        <v>94.063192307692304</v>
      </c>
      <c r="H23" s="9">
        <f t="shared" si="1"/>
        <v>94.063192307692304</v>
      </c>
      <c r="I23" s="50"/>
    </row>
    <row r="24" spans="1:9" ht="20.25" customHeight="1">
      <c r="A24" s="16" t="s">
        <v>307</v>
      </c>
      <c r="B24" s="11" t="s">
        <v>311</v>
      </c>
      <c r="C24" s="11" t="s">
        <v>220</v>
      </c>
      <c r="D24" s="44">
        <v>0</v>
      </c>
      <c r="E24" s="44">
        <v>3235274.43</v>
      </c>
      <c r="F24" s="44">
        <v>2201386.5499999998</v>
      </c>
      <c r="G24" s="48" t="s">
        <v>571</v>
      </c>
      <c r="H24" s="9">
        <f t="shared" si="1"/>
        <v>68.04327106186166</v>
      </c>
      <c r="I24" s="50"/>
    </row>
    <row r="25" spans="1:9" ht="63" customHeight="1">
      <c r="A25" s="12" t="s">
        <v>246</v>
      </c>
      <c r="B25" s="11" t="s">
        <v>69</v>
      </c>
      <c r="C25" s="11" t="s">
        <v>220</v>
      </c>
      <c r="D25" s="44">
        <v>275655723</v>
      </c>
      <c r="E25" s="44">
        <v>283487455</v>
      </c>
      <c r="F25" s="44">
        <v>279291045.29000002</v>
      </c>
      <c r="G25" s="48">
        <f t="shared" si="0"/>
        <v>101.31879079107675</v>
      </c>
      <c r="H25" s="9">
        <f t="shared" si="1"/>
        <v>98.51971943167645</v>
      </c>
      <c r="I25" s="50"/>
    </row>
    <row r="26" spans="1:9" ht="94.5" customHeight="1">
      <c r="A26" s="12" t="s">
        <v>434</v>
      </c>
      <c r="B26" s="11" t="s">
        <v>435</v>
      </c>
      <c r="C26" s="11" t="s">
        <v>220</v>
      </c>
      <c r="D26" s="44">
        <v>32475100</v>
      </c>
      <c r="E26" s="44">
        <v>15767500</v>
      </c>
      <c r="F26" s="44">
        <v>13398882.609999999</v>
      </c>
      <c r="G26" s="48">
        <f t="shared" si="0"/>
        <v>41.258941804644174</v>
      </c>
      <c r="H26" s="9">
        <f t="shared" si="1"/>
        <v>84.977850705565245</v>
      </c>
      <c r="I26" s="54" t="s">
        <v>572</v>
      </c>
    </row>
    <row r="27" spans="1:9" ht="31.5">
      <c r="A27" s="10" t="s">
        <v>70</v>
      </c>
      <c r="B27" s="11" t="s">
        <v>71</v>
      </c>
      <c r="C27" s="11" t="s">
        <v>220</v>
      </c>
      <c r="D27" s="44">
        <f>D29+D30+D32+D31+D33</f>
        <v>24706293.350000001</v>
      </c>
      <c r="E27" s="44">
        <f>E29+E30+E32+E28+E31+E33</f>
        <v>65154091.219999999</v>
      </c>
      <c r="F27" s="44">
        <f>F29+F30+F32+F28+F31+F33</f>
        <v>52408686.18</v>
      </c>
      <c r="G27" s="48">
        <f t="shared" si="0"/>
        <v>212.12686758614882</v>
      </c>
      <c r="H27" s="9">
        <f t="shared" si="1"/>
        <v>80.438058759865555</v>
      </c>
      <c r="I27" s="50"/>
    </row>
    <row r="28" spans="1:9" ht="63">
      <c r="A28" s="10" t="s">
        <v>410</v>
      </c>
      <c r="B28" s="11" t="s">
        <v>537</v>
      </c>
      <c r="C28" s="11" t="s">
        <v>220</v>
      </c>
      <c r="D28" s="44">
        <v>0</v>
      </c>
      <c r="E28" s="44">
        <v>3403029.83</v>
      </c>
      <c r="F28" s="44">
        <v>3403025.83</v>
      </c>
      <c r="G28" s="48" t="s">
        <v>571</v>
      </c>
      <c r="H28" s="9">
        <f t="shared" si="1"/>
        <v>99.99988245768624</v>
      </c>
      <c r="I28" s="50"/>
    </row>
    <row r="29" spans="1:9" ht="47.25">
      <c r="A29" s="12" t="s">
        <v>226</v>
      </c>
      <c r="B29" s="11" t="s">
        <v>227</v>
      </c>
      <c r="C29" s="11" t="s">
        <v>220</v>
      </c>
      <c r="D29" s="44">
        <v>400000</v>
      </c>
      <c r="E29" s="44">
        <v>400000</v>
      </c>
      <c r="F29" s="44">
        <v>277943</v>
      </c>
      <c r="G29" s="48">
        <f t="shared" si="0"/>
        <v>69.485749999999996</v>
      </c>
      <c r="H29" s="9">
        <f t="shared" si="1"/>
        <v>69.485749999999996</v>
      </c>
      <c r="I29" s="54" t="s">
        <v>573</v>
      </c>
    </row>
    <row r="30" spans="1:9" ht="33" customHeight="1">
      <c r="A30" s="13" t="s">
        <v>319</v>
      </c>
      <c r="B30" s="11" t="s">
        <v>321</v>
      </c>
      <c r="C30" s="11" t="s">
        <v>220</v>
      </c>
      <c r="D30" s="44">
        <v>0</v>
      </c>
      <c r="E30" s="44">
        <v>20049392.039999999</v>
      </c>
      <c r="F30" s="44">
        <v>19897930.82</v>
      </c>
      <c r="G30" s="48" t="s">
        <v>571</v>
      </c>
      <c r="H30" s="9">
        <f t="shared" ref="H30" si="6">F30/E30*100</f>
        <v>99.244559537277624</v>
      </c>
      <c r="I30" s="50"/>
    </row>
    <row r="31" spans="1:9" ht="21" customHeight="1">
      <c r="A31" s="13" t="s">
        <v>307</v>
      </c>
      <c r="B31" s="11" t="s">
        <v>437</v>
      </c>
      <c r="C31" s="11" t="s">
        <v>220</v>
      </c>
      <c r="D31" s="44">
        <v>0</v>
      </c>
      <c r="E31" s="44">
        <v>287776</v>
      </c>
      <c r="F31" s="44">
        <v>287776</v>
      </c>
      <c r="G31" s="48" t="s">
        <v>571</v>
      </c>
      <c r="H31" s="9">
        <f t="shared" ref="H31" si="7">F31/E31*100</f>
        <v>100</v>
      </c>
      <c r="I31" s="50"/>
    </row>
    <row r="32" spans="1:9" ht="126">
      <c r="A32" s="13" t="s">
        <v>294</v>
      </c>
      <c r="B32" s="17" t="s">
        <v>295</v>
      </c>
      <c r="C32" s="11" t="s">
        <v>220</v>
      </c>
      <c r="D32" s="44">
        <v>0</v>
      </c>
      <c r="E32" s="44">
        <v>16707600</v>
      </c>
      <c r="F32" s="44">
        <v>6489345.9500000002</v>
      </c>
      <c r="G32" s="48" t="s">
        <v>571</v>
      </c>
      <c r="H32" s="9">
        <f t="shared" si="1"/>
        <v>38.84068298259475</v>
      </c>
      <c r="I32" s="54" t="s">
        <v>574</v>
      </c>
    </row>
    <row r="33" spans="1:9" ht="96.75" customHeight="1">
      <c r="A33" s="13" t="s">
        <v>498</v>
      </c>
      <c r="B33" s="17" t="s">
        <v>499</v>
      </c>
      <c r="C33" s="11" t="s">
        <v>220</v>
      </c>
      <c r="D33" s="44">
        <v>24306293.350000001</v>
      </c>
      <c r="E33" s="44">
        <v>24306293.350000001</v>
      </c>
      <c r="F33" s="44">
        <v>22052664.579999998</v>
      </c>
      <c r="G33" s="48">
        <f t="shared" si="0"/>
        <v>90.728208791242935</v>
      </c>
      <c r="H33" s="9">
        <f t="shared" si="1"/>
        <v>90.728208791242935</v>
      </c>
      <c r="I33" s="54" t="s">
        <v>575</v>
      </c>
    </row>
    <row r="34" spans="1:9" ht="47.25">
      <c r="A34" s="7" t="s">
        <v>8</v>
      </c>
      <c r="B34" s="8" t="s">
        <v>73</v>
      </c>
      <c r="C34" s="8" t="s">
        <v>220</v>
      </c>
      <c r="D34" s="43">
        <f>D35+D40+D43</f>
        <v>34343170</v>
      </c>
      <c r="E34" s="43">
        <f>E35+E40+E43+E45</f>
        <v>40290865.730000004</v>
      </c>
      <c r="F34" s="43">
        <f>F35+F40+F43+F45</f>
        <v>39870312.599999994</v>
      </c>
      <c r="G34" s="48">
        <f t="shared" si="0"/>
        <v>116.0938626224661</v>
      </c>
      <c r="H34" s="41">
        <f t="shared" si="1"/>
        <v>98.956207263407407</v>
      </c>
      <c r="I34" s="50"/>
    </row>
    <row r="35" spans="1:9" ht="47.25">
      <c r="A35" s="10" t="s">
        <v>195</v>
      </c>
      <c r="B35" s="11" t="s">
        <v>74</v>
      </c>
      <c r="C35" s="11" t="s">
        <v>220</v>
      </c>
      <c r="D35" s="44">
        <f>D36</f>
        <v>30146560</v>
      </c>
      <c r="E35" s="44">
        <f>E36+E39</f>
        <v>35653770.280000001</v>
      </c>
      <c r="F35" s="44">
        <f>F36+F39</f>
        <v>35630300.609999999</v>
      </c>
      <c r="G35" s="48">
        <f t="shared" si="0"/>
        <v>118.19026983509893</v>
      </c>
      <c r="H35" s="9">
        <f t="shared" si="1"/>
        <v>99.934173385267016</v>
      </c>
      <c r="I35" s="50"/>
    </row>
    <row r="36" spans="1:9" ht="47.25">
      <c r="A36" s="12" t="s">
        <v>4</v>
      </c>
      <c r="B36" s="11" t="s">
        <v>75</v>
      </c>
      <c r="C36" s="11" t="s">
        <v>220</v>
      </c>
      <c r="D36" s="44">
        <f>D38+D37</f>
        <v>30146560</v>
      </c>
      <c r="E36" s="44">
        <f>E38+E37</f>
        <v>34753777.280000001</v>
      </c>
      <c r="F36" s="44">
        <f>F38+F37</f>
        <v>34730307.609999999</v>
      </c>
      <c r="G36" s="48">
        <f t="shared" si="0"/>
        <v>115.20487780363663</v>
      </c>
      <c r="H36" s="9">
        <f t="shared" si="1"/>
        <v>99.932468721857433</v>
      </c>
      <c r="I36" s="50"/>
    </row>
    <row r="37" spans="1:9">
      <c r="A37" s="12" t="s">
        <v>14</v>
      </c>
      <c r="B37" s="11" t="s">
        <v>438</v>
      </c>
      <c r="C37" s="11" t="s">
        <v>220</v>
      </c>
      <c r="D37" s="44">
        <v>16038200</v>
      </c>
      <c r="E37" s="44">
        <v>19904243</v>
      </c>
      <c r="F37" s="44">
        <v>19904129.379999999</v>
      </c>
      <c r="G37" s="48">
        <f t="shared" ref="G37" si="8">F37/D37*100</f>
        <v>124.10450910950107</v>
      </c>
      <c r="H37" s="9">
        <f t="shared" ref="H37" si="9">F37/E37*100</f>
        <v>99.99942916693692</v>
      </c>
      <c r="I37" s="50"/>
    </row>
    <row r="38" spans="1:9" ht="31.5">
      <c r="A38" s="12" t="s">
        <v>9</v>
      </c>
      <c r="B38" s="11" t="s">
        <v>76</v>
      </c>
      <c r="C38" s="11" t="s">
        <v>220</v>
      </c>
      <c r="D38" s="44">
        <v>14108360</v>
      </c>
      <c r="E38" s="44">
        <v>14849534.279999999</v>
      </c>
      <c r="F38" s="44">
        <v>14826178.23</v>
      </c>
      <c r="G38" s="48">
        <f t="shared" si="0"/>
        <v>105.08789278130131</v>
      </c>
      <c r="H38" s="9">
        <f t="shared" si="1"/>
        <v>99.842715269316855</v>
      </c>
      <c r="I38" s="50"/>
    </row>
    <row r="39" spans="1:9" ht="21" customHeight="1">
      <c r="A39" s="12" t="s">
        <v>439</v>
      </c>
      <c r="B39" s="11" t="s">
        <v>440</v>
      </c>
      <c r="C39" s="11" t="s">
        <v>220</v>
      </c>
      <c r="D39" s="44">
        <v>0</v>
      </c>
      <c r="E39" s="44">
        <v>899993</v>
      </c>
      <c r="F39" s="44">
        <v>899993</v>
      </c>
      <c r="G39" s="48" t="s">
        <v>571</v>
      </c>
      <c r="H39" s="9">
        <f t="shared" ref="H39" si="10">F39/E39*100</f>
        <v>100</v>
      </c>
      <c r="I39" s="50"/>
    </row>
    <row r="40" spans="1:9" ht="35.25" customHeight="1">
      <c r="A40" s="10" t="s">
        <v>72</v>
      </c>
      <c r="B40" s="11" t="s">
        <v>77</v>
      </c>
      <c r="C40" s="11" t="s">
        <v>220</v>
      </c>
      <c r="D40" s="44">
        <f>D41+D42</f>
        <v>3746610</v>
      </c>
      <c r="E40" s="44">
        <f t="shared" ref="E40:F40" si="11">E41+E42</f>
        <v>4187095.45</v>
      </c>
      <c r="F40" s="44">
        <f t="shared" si="11"/>
        <v>3818231.87</v>
      </c>
      <c r="G40" s="48">
        <f t="shared" si="0"/>
        <v>101.91164466010608</v>
      </c>
      <c r="H40" s="9">
        <f t="shared" ref="H40:H103" si="12">F40/E40*100</f>
        <v>91.190466412701426</v>
      </c>
      <c r="I40" s="50"/>
    </row>
    <row r="41" spans="1:9" ht="31.5">
      <c r="A41" s="12" t="s">
        <v>213</v>
      </c>
      <c r="B41" s="11" t="s">
        <v>214</v>
      </c>
      <c r="C41" s="11" t="s">
        <v>220</v>
      </c>
      <c r="D41" s="44">
        <v>500000</v>
      </c>
      <c r="E41" s="44">
        <v>500000</v>
      </c>
      <c r="F41" s="44">
        <v>500000</v>
      </c>
      <c r="G41" s="48">
        <f t="shared" si="0"/>
        <v>100</v>
      </c>
      <c r="H41" s="9">
        <f t="shared" si="12"/>
        <v>100</v>
      </c>
      <c r="I41" s="50"/>
    </row>
    <row r="42" spans="1:9" ht="94.5">
      <c r="A42" s="12" t="s">
        <v>248</v>
      </c>
      <c r="B42" s="11" t="s">
        <v>78</v>
      </c>
      <c r="C42" s="11" t="s">
        <v>220</v>
      </c>
      <c r="D42" s="44">
        <v>3246610</v>
      </c>
      <c r="E42" s="44">
        <v>3687095.45</v>
      </c>
      <c r="F42" s="44">
        <v>3318231.87</v>
      </c>
      <c r="G42" s="48">
        <f t="shared" si="0"/>
        <v>102.20605092696691</v>
      </c>
      <c r="H42" s="9">
        <f t="shared" si="12"/>
        <v>89.995822321334259</v>
      </c>
      <c r="I42" s="54" t="s">
        <v>576</v>
      </c>
    </row>
    <row r="43" spans="1:9" ht="31.5">
      <c r="A43" s="10" t="s">
        <v>121</v>
      </c>
      <c r="B43" s="11" t="s">
        <v>122</v>
      </c>
      <c r="C43" s="11" t="s">
        <v>220</v>
      </c>
      <c r="D43" s="44">
        <f>D44</f>
        <v>450000</v>
      </c>
      <c r="E43" s="44">
        <f t="shared" ref="E43:F43" si="13">E44</f>
        <v>450000</v>
      </c>
      <c r="F43" s="44">
        <f t="shared" si="13"/>
        <v>421780.12</v>
      </c>
      <c r="G43" s="48">
        <f t="shared" si="0"/>
        <v>93.72891555555556</v>
      </c>
      <c r="H43" s="9">
        <f t="shared" si="12"/>
        <v>93.72891555555556</v>
      </c>
      <c r="I43" s="50"/>
    </row>
    <row r="44" spans="1:9" ht="52.5" customHeight="1">
      <c r="A44" s="12" t="s">
        <v>10</v>
      </c>
      <c r="B44" s="11" t="s">
        <v>123</v>
      </c>
      <c r="C44" s="11" t="s">
        <v>220</v>
      </c>
      <c r="D44" s="44">
        <v>450000</v>
      </c>
      <c r="E44" s="44">
        <v>450000</v>
      </c>
      <c r="F44" s="44">
        <v>421780.12</v>
      </c>
      <c r="G44" s="48">
        <f t="shared" si="0"/>
        <v>93.72891555555556</v>
      </c>
      <c r="H44" s="9">
        <f t="shared" si="12"/>
        <v>93.72891555555556</v>
      </c>
      <c r="I44" s="50"/>
    </row>
    <row r="45" spans="1:9" ht="18" hidden="1" customHeight="1">
      <c r="A45" s="12" t="s">
        <v>441</v>
      </c>
      <c r="B45" s="11" t="s">
        <v>443</v>
      </c>
      <c r="C45" s="11" t="s">
        <v>220</v>
      </c>
      <c r="D45" s="44">
        <v>0</v>
      </c>
      <c r="E45" s="44">
        <f>E46</f>
        <v>0</v>
      </c>
      <c r="F45" s="44">
        <f>F46</f>
        <v>0</v>
      </c>
      <c r="G45" s="48" t="e">
        <f t="shared" si="0"/>
        <v>#DIV/0!</v>
      </c>
      <c r="H45" s="9" t="e">
        <f t="shared" si="12"/>
        <v>#DIV/0!</v>
      </c>
      <c r="I45" s="50"/>
    </row>
    <row r="46" spans="1:9" ht="67.5" hidden="1" customHeight="1">
      <c r="A46" s="12" t="s">
        <v>442</v>
      </c>
      <c r="B46" s="11" t="s">
        <v>444</v>
      </c>
      <c r="C46" s="11" t="s">
        <v>220</v>
      </c>
      <c r="D46" s="44">
        <v>0</v>
      </c>
      <c r="E46" s="44">
        <v>0</v>
      </c>
      <c r="F46" s="44"/>
      <c r="G46" s="48" t="e">
        <f t="shared" si="0"/>
        <v>#DIV/0!</v>
      </c>
      <c r="H46" s="9" t="e">
        <f t="shared" si="12"/>
        <v>#DIV/0!</v>
      </c>
      <c r="I46" s="50"/>
    </row>
    <row r="47" spans="1:9" ht="47.25" hidden="1">
      <c r="A47" s="18" t="s">
        <v>347</v>
      </c>
      <c r="B47" s="8" t="s">
        <v>343</v>
      </c>
      <c r="C47" s="8" t="s">
        <v>220</v>
      </c>
      <c r="D47" s="43">
        <f>D48</f>
        <v>0</v>
      </c>
      <c r="E47" s="43">
        <f t="shared" ref="E47:F47" si="14">E48</f>
        <v>0</v>
      </c>
      <c r="F47" s="43">
        <f t="shared" si="14"/>
        <v>0</v>
      </c>
      <c r="G47" s="48" t="e">
        <f t="shared" si="0"/>
        <v>#DIV/0!</v>
      </c>
      <c r="H47" s="9" t="e">
        <f t="shared" si="12"/>
        <v>#DIV/0!</v>
      </c>
      <c r="I47" s="50"/>
    </row>
    <row r="48" spans="1:9" ht="31.5" hidden="1">
      <c r="A48" s="14" t="s">
        <v>342</v>
      </c>
      <c r="B48" s="11" t="s">
        <v>344</v>
      </c>
      <c r="C48" s="11" t="s">
        <v>220</v>
      </c>
      <c r="D48" s="44">
        <f>D49+D50+D51</f>
        <v>0</v>
      </c>
      <c r="E48" s="44">
        <f t="shared" ref="E48:F48" si="15">E49+E50+E51</f>
        <v>0</v>
      </c>
      <c r="F48" s="44">
        <f t="shared" si="15"/>
        <v>0</v>
      </c>
      <c r="G48" s="48" t="e">
        <f t="shared" si="0"/>
        <v>#DIV/0!</v>
      </c>
      <c r="H48" s="9" t="e">
        <f t="shared" si="12"/>
        <v>#DIV/0!</v>
      </c>
      <c r="I48" s="50"/>
    </row>
    <row r="49" spans="1:9" ht="63" hidden="1">
      <c r="A49" s="12" t="s">
        <v>383</v>
      </c>
      <c r="B49" s="11" t="s">
        <v>384</v>
      </c>
      <c r="C49" s="11" t="s">
        <v>220</v>
      </c>
      <c r="D49" s="44"/>
      <c r="E49" s="44"/>
      <c r="F49" s="44"/>
      <c r="G49" s="48" t="e">
        <f t="shared" si="0"/>
        <v>#DIV/0!</v>
      </c>
      <c r="H49" s="9" t="e">
        <f t="shared" si="12"/>
        <v>#DIV/0!</v>
      </c>
      <c r="I49" s="50"/>
    </row>
    <row r="50" spans="1:9" ht="47.25" hidden="1">
      <c r="A50" s="12" t="s">
        <v>340</v>
      </c>
      <c r="B50" s="11" t="s">
        <v>345</v>
      </c>
      <c r="C50" s="11" t="s">
        <v>220</v>
      </c>
      <c r="D50" s="44"/>
      <c r="E50" s="44"/>
      <c r="F50" s="44"/>
      <c r="G50" s="48" t="e">
        <f t="shared" si="0"/>
        <v>#DIV/0!</v>
      </c>
      <c r="H50" s="9" t="e">
        <f t="shared" si="12"/>
        <v>#DIV/0!</v>
      </c>
      <c r="I50" s="50"/>
    </row>
    <row r="51" spans="1:9" ht="47.25" hidden="1">
      <c r="A51" s="13" t="s">
        <v>341</v>
      </c>
      <c r="B51" s="11" t="s">
        <v>346</v>
      </c>
      <c r="C51" s="11" t="s">
        <v>220</v>
      </c>
      <c r="D51" s="44">
        <v>0</v>
      </c>
      <c r="E51" s="44"/>
      <c r="F51" s="44"/>
      <c r="G51" s="48" t="e">
        <f t="shared" si="0"/>
        <v>#DIV/0!</v>
      </c>
      <c r="H51" s="9" t="e">
        <f t="shared" si="12"/>
        <v>#DIV/0!</v>
      </c>
      <c r="I51" s="50"/>
    </row>
    <row r="52" spans="1:9" ht="31.5">
      <c r="A52" s="7" t="s">
        <v>396</v>
      </c>
      <c r="B52" s="8" t="s">
        <v>397</v>
      </c>
      <c r="C52" s="8" t="s">
        <v>220</v>
      </c>
      <c r="D52" s="43">
        <f>D54</f>
        <v>5375000</v>
      </c>
      <c r="E52" s="43">
        <f>E54+E55</f>
        <v>4854661.54</v>
      </c>
      <c r="F52" s="43">
        <f>F54+F55</f>
        <v>4092462.77</v>
      </c>
      <c r="G52" s="48">
        <f t="shared" si="0"/>
        <v>76.138842232558133</v>
      </c>
      <c r="H52" s="9">
        <f t="shared" si="12"/>
        <v>84.299651711661866</v>
      </c>
      <c r="I52" s="50"/>
    </row>
    <row r="53" spans="1:9">
      <c r="A53" s="10" t="s">
        <v>445</v>
      </c>
      <c r="B53" s="11" t="s">
        <v>446</v>
      </c>
      <c r="C53" s="11" t="s">
        <v>220</v>
      </c>
      <c r="D53" s="44">
        <f>D54</f>
        <v>5375000</v>
      </c>
      <c r="E53" s="44">
        <f t="shared" ref="E53:F53" si="16">E54</f>
        <v>4854661.54</v>
      </c>
      <c r="F53" s="44">
        <f t="shared" si="16"/>
        <v>4092462.77</v>
      </c>
      <c r="G53" s="48">
        <f t="shared" si="0"/>
        <v>76.138842232558133</v>
      </c>
      <c r="H53" s="9">
        <f t="shared" si="12"/>
        <v>84.299651711661866</v>
      </c>
      <c r="I53" s="50"/>
    </row>
    <row r="54" spans="1:9" ht="78.75">
      <c r="A54" s="12" t="s">
        <v>298</v>
      </c>
      <c r="B54" s="11" t="s">
        <v>447</v>
      </c>
      <c r="C54" s="11" t="s">
        <v>220</v>
      </c>
      <c r="D54" s="44">
        <v>5375000</v>
      </c>
      <c r="E54" s="44">
        <v>4854661.54</v>
      </c>
      <c r="F54" s="44">
        <v>4092462.77</v>
      </c>
      <c r="G54" s="48">
        <f t="shared" si="0"/>
        <v>76.138842232558133</v>
      </c>
      <c r="H54" s="9">
        <f t="shared" si="12"/>
        <v>84.299651711661866</v>
      </c>
      <c r="I54" s="54" t="s">
        <v>577</v>
      </c>
    </row>
    <row r="55" spans="1:9" hidden="1">
      <c r="A55" s="12"/>
      <c r="B55" s="11"/>
      <c r="C55" s="11" t="s">
        <v>220</v>
      </c>
      <c r="D55" s="44">
        <v>0</v>
      </c>
      <c r="E55" s="44">
        <f>E56</f>
        <v>0</v>
      </c>
      <c r="F55" s="44">
        <f>F56</f>
        <v>0</v>
      </c>
      <c r="G55" s="48" t="e">
        <f t="shared" si="0"/>
        <v>#DIV/0!</v>
      </c>
      <c r="H55" s="9" t="e">
        <f t="shared" si="12"/>
        <v>#DIV/0!</v>
      </c>
      <c r="I55" s="50"/>
    </row>
    <row r="56" spans="1:9" hidden="1">
      <c r="A56" s="12"/>
      <c r="B56" s="11"/>
      <c r="C56" s="11" t="s">
        <v>220</v>
      </c>
      <c r="D56" s="44"/>
      <c r="E56" s="44"/>
      <c r="F56" s="44"/>
      <c r="G56" s="48" t="e">
        <f t="shared" si="0"/>
        <v>#DIV/0!</v>
      </c>
      <c r="H56" s="9" t="e">
        <f t="shared" si="12"/>
        <v>#DIV/0!</v>
      </c>
      <c r="I56" s="50"/>
    </row>
    <row r="57" spans="1:9" ht="47.25">
      <c r="A57" s="7" t="s">
        <v>500</v>
      </c>
      <c r="B57" s="8" t="s">
        <v>81</v>
      </c>
      <c r="C57" s="8" t="s">
        <v>220</v>
      </c>
      <c r="D57" s="43">
        <f>D58+D61+D63</f>
        <v>30139061</v>
      </c>
      <c r="E57" s="43">
        <f t="shared" ref="E57" si="17">E58+E61+E63</f>
        <v>30963606</v>
      </c>
      <c r="F57" s="43">
        <f t="shared" ref="F57" si="18">F58+F61+F63</f>
        <v>30505103.790000003</v>
      </c>
      <c r="G57" s="48">
        <f t="shared" si="0"/>
        <v>101.21451292062484</v>
      </c>
      <c r="H57" s="9">
        <f t="shared" si="12"/>
        <v>98.519222179742243</v>
      </c>
      <c r="I57" s="50"/>
    </row>
    <row r="58" spans="1:9" ht="31.5">
      <c r="A58" s="10" t="s">
        <v>124</v>
      </c>
      <c r="B58" s="11" t="s">
        <v>196</v>
      </c>
      <c r="C58" s="11" t="s">
        <v>220</v>
      </c>
      <c r="D58" s="44">
        <f>D59</f>
        <v>22599370</v>
      </c>
      <c r="E58" s="44">
        <f t="shared" ref="E58:F59" si="19">E59</f>
        <v>25784050</v>
      </c>
      <c r="F58" s="44">
        <f t="shared" si="19"/>
        <v>25569336.170000002</v>
      </c>
      <c r="G58" s="48">
        <f t="shared" si="0"/>
        <v>113.14180957256774</v>
      </c>
      <c r="H58" s="9">
        <f t="shared" si="12"/>
        <v>99.167261039285933</v>
      </c>
      <c r="I58" s="50"/>
    </row>
    <row r="59" spans="1:9" ht="47.25">
      <c r="A59" s="12" t="s">
        <v>4</v>
      </c>
      <c r="B59" s="11" t="s">
        <v>125</v>
      </c>
      <c r="C59" s="11" t="s">
        <v>220</v>
      </c>
      <c r="D59" s="44">
        <f>D60</f>
        <v>22599370</v>
      </c>
      <c r="E59" s="44">
        <f t="shared" si="19"/>
        <v>25784050</v>
      </c>
      <c r="F59" s="44">
        <f t="shared" si="19"/>
        <v>25569336.170000002</v>
      </c>
      <c r="G59" s="48">
        <f t="shared" si="0"/>
        <v>113.14180957256774</v>
      </c>
      <c r="H59" s="9">
        <f t="shared" si="12"/>
        <v>99.167261039285933</v>
      </c>
      <c r="I59" s="50"/>
    </row>
    <row r="60" spans="1:9" ht="78.75">
      <c r="A60" s="12" t="s">
        <v>11</v>
      </c>
      <c r="B60" s="11" t="s">
        <v>126</v>
      </c>
      <c r="C60" s="11" t="s">
        <v>220</v>
      </c>
      <c r="D60" s="44">
        <v>22599370</v>
      </c>
      <c r="E60" s="44">
        <v>25784050</v>
      </c>
      <c r="F60" s="44">
        <v>25569336.170000002</v>
      </c>
      <c r="G60" s="48">
        <f t="shared" si="0"/>
        <v>113.14180957256774</v>
      </c>
      <c r="H60" s="9">
        <f t="shared" si="12"/>
        <v>99.167261039285933</v>
      </c>
      <c r="I60" s="50"/>
    </row>
    <row r="61" spans="1:9" ht="31.5">
      <c r="A61" s="10" t="s">
        <v>79</v>
      </c>
      <c r="B61" s="11" t="s">
        <v>211</v>
      </c>
      <c r="C61" s="11" t="s">
        <v>220</v>
      </c>
      <c r="D61" s="44">
        <f>D62</f>
        <v>7539691</v>
      </c>
      <c r="E61" s="44">
        <f t="shared" ref="E61:F61" si="20">E62</f>
        <v>5179556</v>
      </c>
      <c r="F61" s="44">
        <f t="shared" si="20"/>
        <v>4935767.62</v>
      </c>
      <c r="G61" s="48">
        <f t="shared" si="0"/>
        <v>65.463791818524129</v>
      </c>
      <c r="H61" s="9">
        <f t="shared" si="12"/>
        <v>95.293257182661989</v>
      </c>
      <c r="I61" s="50"/>
    </row>
    <row r="62" spans="1:9" ht="94.5">
      <c r="A62" s="12" t="s">
        <v>247</v>
      </c>
      <c r="B62" s="11" t="s">
        <v>80</v>
      </c>
      <c r="C62" s="11" t="s">
        <v>220</v>
      </c>
      <c r="D62" s="44">
        <v>7539691</v>
      </c>
      <c r="E62" s="44">
        <v>5179556</v>
      </c>
      <c r="F62" s="44">
        <v>4935767.62</v>
      </c>
      <c r="G62" s="48">
        <f t="shared" si="0"/>
        <v>65.463791818524129</v>
      </c>
      <c r="H62" s="9">
        <f t="shared" si="12"/>
        <v>95.293257182661989</v>
      </c>
      <c r="I62" s="50"/>
    </row>
    <row r="63" spans="1:9" ht="31.5" hidden="1">
      <c r="A63" s="10" t="s">
        <v>296</v>
      </c>
      <c r="B63" s="11" t="s">
        <v>297</v>
      </c>
      <c r="C63" s="11" t="s">
        <v>220</v>
      </c>
      <c r="D63" s="44">
        <f>D64</f>
        <v>0</v>
      </c>
      <c r="E63" s="44"/>
      <c r="F63" s="44"/>
      <c r="G63" s="48" t="e">
        <f t="shared" si="0"/>
        <v>#DIV/0!</v>
      </c>
      <c r="H63" s="9" t="e">
        <f t="shared" si="12"/>
        <v>#DIV/0!</v>
      </c>
      <c r="I63" s="50"/>
    </row>
    <row r="64" spans="1:9" ht="47.25" hidden="1">
      <c r="A64" s="20" t="s">
        <v>298</v>
      </c>
      <c r="B64" s="21" t="s">
        <v>299</v>
      </c>
      <c r="C64" s="11" t="s">
        <v>220</v>
      </c>
      <c r="D64" s="44"/>
      <c r="E64" s="44"/>
      <c r="F64" s="44"/>
      <c r="G64" s="48" t="e">
        <f t="shared" si="0"/>
        <v>#DIV/0!</v>
      </c>
      <c r="H64" s="9" t="e">
        <f t="shared" si="12"/>
        <v>#DIV/0!</v>
      </c>
      <c r="I64" s="50"/>
    </row>
    <row r="65" spans="1:9" ht="47.25">
      <c r="A65" s="7" t="s">
        <v>501</v>
      </c>
      <c r="B65" s="8" t="s">
        <v>89</v>
      </c>
      <c r="C65" s="8" t="s">
        <v>220</v>
      </c>
      <c r="D65" s="43">
        <f>D66+D71+D86</f>
        <v>66772726.280000001</v>
      </c>
      <c r="E65" s="43">
        <f t="shared" ref="E65" si="21">E66+E71+E86</f>
        <v>75110835.329999998</v>
      </c>
      <c r="F65" s="43">
        <f t="shared" ref="F65" si="22">F66+F71+F86</f>
        <v>75110835.329999998</v>
      </c>
      <c r="G65" s="48">
        <f t="shared" si="0"/>
        <v>112.48729760566547</v>
      </c>
      <c r="H65" s="9">
        <f t="shared" si="12"/>
        <v>100</v>
      </c>
      <c r="I65" s="50"/>
    </row>
    <row r="66" spans="1:9" ht="31.5">
      <c r="A66" s="7" t="s">
        <v>12</v>
      </c>
      <c r="B66" s="8" t="s">
        <v>90</v>
      </c>
      <c r="C66" s="8" t="s">
        <v>220</v>
      </c>
      <c r="D66" s="43">
        <f>D67</f>
        <v>13363800</v>
      </c>
      <c r="E66" s="43">
        <f t="shared" ref="E66:F67" si="23">E67</f>
        <v>13948970.800000001</v>
      </c>
      <c r="F66" s="43">
        <f t="shared" si="23"/>
        <v>13948970.800000001</v>
      </c>
      <c r="G66" s="48">
        <f t="shared" si="0"/>
        <v>104.37877549798711</v>
      </c>
      <c r="H66" s="9">
        <f t="shared" si="12"/>
        <v>100</v>
      </c>
      <c r="I66" s="50"/>
    </row>
    <row r="67" spans="1:9" ht="47.25">
      <c r="A67" s="10" t="s">
        <v>195</v>
      </c>
      <c r="B67" s="11" t="s">
        <v>91</v>
      </c>
      <c r="C67" s="11" t="s">
        <v>220</v>
      </c>
      <c r="D67" s="44">
        <f>D68</f>
        <v>13363800</v>
      </c>
      <c r="E67" s="44">
        <f t="shared" si="23"/>
        <v>13948970.800000001</v>
      </c>
      <c r="F67" s="44">
        <f t="shared" si="23"/>
        <v>13948970.800000001</v>
      </c>
      <c r="G67" s="48">
        <f t="shared" si="0"/>
        <v>104.37877549798711</v>
      </c>
      <c r="H67" s="9">
        <f t="shared" si="12"/>
        <v>100</v>
      </c>
      <c r="I67" s="50"/>
    </row>
    <row r="68" spans="1:9" ht="47.25">
      <c r="A68" s="12" t="s">
        <v>4</v>
      </c>
      <c r="B68" s="11" t="s">
        <v>92</v>
      </c>
      <c r="C68" s="11" t="s">
        <v>220</v>
      </c>
      <c r="D68" s="44">
        <f>D69+D70</f>
        <v>13363800</v>
      </c>
      <c r="E68" s="44">
        <f t="shared" ref="E68" si="24">E69+E70</f>
        <v>13948970.800000001</v>
      </c>
      <c r="F68" s="44">
        <f t="shared" ref="F68" si="25">F69+F70</f>
        <v>13948970.800000001</v>
      </c>
      <c r="G68" s="48">
        <f t="shared" si="0"/>
        <v>104.37877549798711</v>
      </c>
      <c r="H68" s="9">
        <f t="shared" si="12"/>
        <v>100</v>
      </c>
      <c r="I68" s="50"/>
    </row>
    <row r="69" spans="1:9">
      <c r="A69" s="12" t="s">
        <v>13</v>
      </c>
      <c r="B69" s="11" t="s">
        <v>93</v>
      </c>
      <c r="C69" s="11" t="s">
        <v>220</v>
      </c>
      <c r="D69" s="44">
        <v>13363800</v>
      </c>
      <c r="E69" s="44">
        <v>13593632.34</v>
      </c>
      <c r="F69" s="44">
        <v>13593632.34</v>
      </c>
      <c r="G69" s="48">
        <f t="shared" si="0"/>
        <v>101.71981277780272</v>
      </c>
      <c r="H69" s="9">
        <f t="shared" si="12"/>
        <v>100</v>
      </c>
      <c r="I69" s="50"/>
    </row>
    <row r="70" spans="1:9" ht="48.75" customHeight="1">
      <c r="A70" s="12" t="s">
        <v>298</v>
      </c>
      <c r="B70" s="11" t="s">
        <v>538</v>
      </c>
      <c r="C70" s="11" t="s">
        <v>220</v>
      </c>
      <c r="D70" s="44">
        <v>0</v>
      </c>
      <c r="E70" s="44">
        <v>355338.46</v>
      </c>
      <c r="F70" s="44">
        <v>355338.46</v>
      </c>
      <c r="G70" s="48"/>
      <c r="H70" s="9">
        <f t="shared" si="12"/>
        <v>100</v>
      </c>
      <c r="I70" s="50"/>
    </row>
    <row r="71" spans="1:9" ht="31.5">
      <c r="A71" s="7" t="s">
        <v>15</v>
      </c>
      <c r="B71" s="8" t="s">
        <v>138</v>
      </c>
      <c r="C71" s="8" t="s">
        <v>220</v>
      </c>
      <c r="D71" s="43">
        <f>D72</f>
        <v>29136206.280000001</v>
      </c>
      <c r="E71" s="43">
        <f t="shared" ref="E71:F71" si="26">E72</f>
        <v>33375881.789999999</v>
      </c>
      <c r="F71" s="43">
        <f t="shared" si="26"/>
        <v>33375881.789999999</v>
      </c>
      <c r="G71" s="48">
        <f t="shared" si="0"/>
        <v>114.55122698286991</v>
      </c>
      <c r="H71" s="9">
        <f t="shared" si="12"/>
        <v>100</v>
      </c>
      <c r="I71" s="50"/>
    </row>
    <row r="72" spans="1:9" ht="31.5">
      <c r="A72" s="10" t="s">
        <v>137</v>
      </c>
      <c r="B72" s="11" t="s">
        <v>210</v>
      </c>
      <c r="C72" s="11" t="s">
        <v>220</v>
      </c>
      <c r="D72" s="44">
        <f>D73+D78+D81</f>
        <v>29136206.280000001</v>
      </c>
      <c r="E72" s="44">
        <f>E73+E78+E81+E77+E79+E80</f>
        <v>33375881.789999999</v>
      </c>
      <c r="F72" s="44">
        <f>F73+F78+F81+F77+F79+F80</f>
        <v>33375881.789999999</v>
      </c>
      <c r="G72" s="48">
        <f t="shared" si="0"/>
        <v>114.55122698286991</v>
      </c>
      <c r="H72" s="9">
        <f t="shared" si="12"/>
        <v>100</v>
      </c>
      <c r="I72" s="50"/>
    </row>
    <row r="73" spans="1:9" ht="47.25">
      <c r="A73" s="12" t="s">
        <v>4</v>
      </c>
      <c r="B73" s="11" t="s">
        <v>139</v>
      </c>
      <c r="C73" s="11" t="s">
        <v>220</v>
      </c>
      <c r="D73" s="44">
        <f>D74+D75+D76</f>
        <v>28902760</v>
      </c>
      <c r="E73" s="44">
        <f t="shared" ref="E73" si="27">E74+E75+E76</f>
        <v>32742435.509999998</v>
      </c>
      <c r="F73" s="44">
        <f t="shared" ref="F73" si="28">F74+F75+F76</f>
        <v>32742435.509999998</v>
      </c>
      <c r="G73" s="48">
        <f t="shared" si="0"/>
        <v>113.28480570713661</v>
      </c>
      <c r="H73" s="9">
        <f t="shared" si="12"/>
        <v>100</v>
      </c>
      <c r="I73" s="50"/>
    </row>
    <row r="74" spans="1:9" ht="31.5">
      <c r="A74" s="12" t="s">
        <v>16</v>
      </c>
      <c r="B74" s="11" t="s">
        <v>140</v>
      </c>
      <c r="C74" s="11" t="s">
        <v>220</v>
      </c>
      <c r="D74" s="44">
        <v>13942740</v>
      </c>
      <c r="E74" s="44">
        <v>17544910.5</v>
      </c>
      <c r="F74" s="44">
        <v>17544910.5</v>
      </c>
      <c r="G74" s="48">
        <f t="shared" si="0"/>
        <v>125.83545630198942</v>
      </c>
      <c r="H74" s="9">
        <f t="shared" si="12"/>
        <v>100</v>
      </c>
      <c r="I74" s="50"/>
    </row>
    <row r="75" spans="1:9">
      <c r="A75" s="12" t="s">
        <v>17</v>
      </c>
      <c r="B75" s="11" t="s">
        <v>141</v>
      </c>
      <c r="C75" s="11" t="s">
        <v>220</v>
      </c>
      <c r="D75" s="44">
        <v>2134800</v>
      </c>
      <c r="E75" s="44">
        <v>2107828.1800000002</v>
      </c>
      <c r="F75" s="44">
        <v>2107828.1800000002</v>
      </c>
      <c r="G75" s="48">
        <f t="shared" si="0"/>
        <v>98.736564549372318</v>
      </c>
      <c r="H75" s="9">
        <f t="shared" si="12"/>
        <v>100</v>
      </c>
      <c r="I75" s="50"/>
    </row>
    <row r="76" spans="1:9">
      <c r="A76" s="12" t="s">
        <v>18</v>
      </c>
      <c r="B76" s="11" t="s">
        <v>142</v>
      </c>
      <c r="C76" s="11" t="s">
        <v>220</v>
      </c>
      <c r="D76" s="44">
        <v>12825220</v>
      </c>
      <c r="E76" s="44">
        <v>13089696.83</v>
      </c>
      <c r="F76" s="44">
        <v>13089696.83</v>
      </c>
      <c r="G76" s="48">
        <f t="shared" si="0"/>
        <v>102.06216213055215</v>
      </c>
      <c r="H76" s="9">
        <f t="shared" si="12"/>
        <v>100</v>
      </c>
      <c r="I76" s="50"/>
    </row>
    <row r="77" spans="1:9" ht="16.5" hidden="1" customHeight="1">
      <c r="A77" s="13" t="s">
        <v>307</v>
      </c>
      <c r="B77" s="11" t="s">
        <v>380</v>
      </c>
      <c r="C77" s="11" t="s">
        <v>220</v>
      </c>
      <c r="D77" s="44">
        <v>0</v>
      </c>
      <c r="E77" s="44">
        <v>0</v>
      </c>
      <c r="F77" s="44"/>
      <c r="G77" s="48" t="e">
        <f t="shared" si="0"/>
        <v>#DIV/0!</v>
      </c>
      <c r="H77" s="9" t="e">
        <f t="shared" si="12"/>
        <v>#DIV/0!</v>
      </c>
      <c r="I77" s="50"/>
    </row>
    <row r="78" spans="1:9" ht="47.25">
      <c r="A78" s="12" t="s">
        <v>284</v>
      </c>
      <c r="B78" s="11" t="s">
        <v>285</v>
      </c>
      <c r="C78" s="11" t="s">
        <v>220</v>
      </c>
      <c r="D78" s="44">
        <v>226442.89</v>
      </c>
      <c r="E78" s="44">
        <v>226442.89</v>
      </c>
      <c r="F78" s="44">
        <v>226442.89</v>
      </c>
      <c r="G78" s="48">
        <f t="shared" si="0"/>
        <v>100</v>
      </c>
      <c r="H78" s="9">
        <f t="shared" si="12"/>
        <v>100</v>
      </c>
      <c r="I78" s="50"/>
    </row>
    <row r="79" spans="1:9" ht="46.5" customHeight="1">
      <c r="A79" s="22" t="s">
        <v>323</v>
      </c>
      <c r="B79" s="17" t="s">
        <v>539</v>
      </c>
      <c r="C79" s="11" t="s">
        <v>220</v>
      </c>
      <c r="D79" s="44">
        <v>0</v>
      </c>
      <c r="E79" s="44">
        <v>100000</v>
      </c>
      <c r="F79" s="44">
        <v>100000</v>
      </c>
      <c r="G79" s="48" t="s">
        <v>571</v>
      </c>
      <c r="H79" s="9">
        <f t="shared" si="12"/>
        <v>100</v>
      </c>
      <c r="I79" s="50"/>
    </row>
    <row r="80" spans="1:9" ht="20.25" customHeight="1">
      <c r="A80" s="22" t="s">
        <v>540</v>
      </c>
      <c r="B80" s="17" t="s">
        <v>541</v>
      </c>
      <c r="C80" s="11" t="s">
        <v>220</v>
      </c>
      <c r="D80" s="44">
        <v>0</v>
      </c>
      <c r="E80" s="44">
        <v>300000</v>
      </c>
      <c r="F80" s="44">
        <v>300000</v>
      </c>
      <c r="G80" s="48" t="s">
        <v>571</v>
      </c>
      <c r="H80" s="9">
        <f t="shared" si="12"/>
        <v>100</v>
      </c>
      <c r="I80" s="50"/>
    </row>
    <row r="81" spans="1:9" ht="46.5" customHeight="1">
      <c r="A81" s="12" t="s">
        <v>364</v>
      </c>
      <c r="B81" s="17" t="s">
        <v>365</v>
      </c>
      <c r="C81" s="11" t="s">
        <v>220</v>
      </c>
      <c r="D81" s="44">
        <v>7003.39</v>
      </c>
      <c r="E81" s="44">
        <v>7003.39</v>
      </c>
      <c r="F81" s="44">
        <v>7003.39</v>
      </c>
      <c r="G81" s="48">
        <f t="shared" ref="G81:G143" si="29">F81/D81*100</f>
        <v>100</v>
      </c>
      <c r="H81" s="9">
        <f t="shared" si="12"/>
        <v>100</v>
      </c>
      <c r="I81" s="50"/>
    </row>
    <row r="82" spans="1:9" hidden="1">
      <c r="A82" s="10" t="s">
        <v>355</v>
      </c>
      <c r="B82" s="11" t="s">
        <v>354</v>
      </c>
      <c r="C82" s="11" t="s">
        <v>220</v>
      </c>
      <c r="D82" s="44"/>
      <c r="E82" s="44"/>
      <c r="F82" s="44"/>
      <c r="G82" s="48" t="e">
        <f t="shared" si="29"/>
        <v>#DIV/0!</v>
      </c>
      <c r="H82" s="9" t="e">
        <f t="shared" si="12"/>
        <v>#DIV/0!</v>
      </c>
      <c r="I82" s="50"/>
    </row>
    <row r="83" spans="1:9" ht="47.25" hidden="1">
      <c r="A83" s="22" t="s">
        <v>328</v>
      </c>
      <c r="B83" s="11" t="s">
        <v>329</v>
      </c>
      <c r="C83" s="11" t="s">
        <v>220</v>
      </c>
      <c r="D83" s="44"/>
      <c r="E83" s="44"/>
      <c r="F83" s="44"/>
      <c r="G83" s="48" t="e">
        <f t="shared" si="29"/>
        <v>#DIV/0!</v>
      </c>
      <c r="H83" s="9" t="e">
        <f t="shared" si="12"/>
        <v>#DIV/0!</v>
      </c>
      <c r="I83" s="50"/>
    </row>
    <row r="84" spans="1:9" hidden="1">
      <c r="A84" s="23" t="s">
        <v>356</v>
      </c>
      <c r="B84" s="11" t="s">
        <v>357</v>
      </c>
      <c r="C84" s="11" t="s">
        <v>220</v>
      </c>
      <c r="D84" s="44"/>
      <c r="E84" s="44"/>
      <c r="F84" s="44"/>
      <c r="G84" s="48" t="e">
        <f t="shared" si="29"/>
        <v>#DIV/0!</v>
      </c>
      <c r="H84" s="9" t="e">
        <f t="shared" si="12"/>
        <v>#DIV/0!</v>
      </c>
      <c r="I84" s="50"/>
    </row>
    <row r="85" spans="1:9" ht="31.5" hidden="1">
      <c r="A85" s="24" t="s">
        <v>352</v>
      </c>
      <c r="B85" s="11" t="s">
        <v>353</v>
      </c>
      <c r="C85" s="11" t="s">
        <v>220</v>
      </c>
      <c r="D85" s="44"/>
      <c r="E85" s="44"/>
      <c r="F85" s="44"/>
      <c r="G85" s="48" t="e">
        <f t="shared" si="29"/>
        <v>#DIV/0!</v>
      </c>
      <c r="H85" s="9" t="e">
        <f t="shared" si="12"/>
        <v>#DIV/0!</v>
      </c>
      <c r="I85" s="50"/>
    </row>
    <row r="86" spans="1:9" ht="47.25">
      <c r="A86" s="7" t="s">
        <v>502</v>
      </c>
      <c r="B86" s="8" t="s">
        <v>133</v>
      </c>
      <c r="C86" s="8" t="s">
        <v>220</v>
      </c>
      <c r="D86" s="43">
        <f>D87+D97</f>
        <v>24272720</v>
      </c>
      <c r="E86" s="43">
        <f t="shared" ref="E86" si="30">E87+E97</f>
        <v>27785982.739999998</v>
      </c>
      <c r="F86" s="43">
        <f t="shared" ref="F86" si="31">F87+F97</f>
        <v>27785982.739999998</v>
      </c>
      <c r="G86" s="48">
        <f t="shared" si="29"/>
        <v>114.47412049411849</v>
      </c>
      <c r="H86" s="9">
        <f t="shared" si="12"/>
        <v>100</v>
      </c>
      <c r="I86" s="50"/>
    </row>
    <row r="87" spans="1:9" ht="46.5" customHeight="1">
      <c r="A87" s="10" t="s">
        <v>132</v>
      </c>
      <c r="B87" s="11" t="s">
        <v>209</v>
      </c>
      <c r="C87" s="11" t="s">
        <v>220</v>
      </c>
      <c r="D87" s="44">
        <f>D88+D90+D93+D94+D95+D96</f>
        <v>24022720</v>
      </c>
      <c r="E87" s="44">
        <f>E88+E90+E93+E94+E95+E96+E89+E92</f>
        <v>27619112.739999998</v>
      </c>
      <c r="F87" s="44">
        <f>F88+F90+F93+F94+F95+F96+F89+F92</f>
        <v>27619112.739999998</v>
      </c>
      <c r="G87" s="48">
        <f t="shared" si="29"/>
        <v>114.97079739513261</v>
      </c>
      <c r="H87" s="9">
        <f t="shared" si="12"/>
        <v>100</v>
      </c>
      <c r="I87" s="50"/>
    </row>
    <row r="88" spans="1:9" hidden="1">
      <c r="A88" s="12" t="s">
        <v>19</v>
      </c>
      <c r="B88" s="11" t="s">
        <v>134</v>
      </c>
      <c r="C88" s="11" t="s">
        <v>220</v>
      </c>
      <c r="D88" s="44">
        <v>0</v>
      </c>
      <c r="E88" s="44"/>
      <c r="F88" s="44"/>
      <c r="G88" s="48" t="e">
        <f t="shared" si="29"/>
        <v>#DIV/0!</v>
      </c>
      <c r="H88" s="9" t="e">
        <f t="shared" si="12"/>
        <v>#DIV/0!</v>
      </c>
      <c r="I88" s="50"/>
    </row>
    <row r="89" spans="1:9" ht="35.25" hidden="1" customHeight="1">
      <c r="A89" s="12" t="s">
        <v>376</v>
      </c>
      <c r="B89" s="11" t="s">
        <v>377</v>
      </c>
      <c r="C89" s="11" t="s">
        <v>220</v>
      </c>
      <c r="D89" s="44">
        <v>0</v>
      </c>
      <c r="E89" s="44"/>
      <c r="F89" s="44"/>
      <c r="G89" s="48" t="e">
        <f t="shared" si="29"/>
        <v>#DIV/0!</v>
      </c>
      <c r="H89" s="9" t="e">
        <f t="shared" si="12"/>
        <v>#DIV/0!</v>
      </c>
      <c r="I89" s="50"/>
    </row>
    <row r="90" spans="1:9" ht="47.25">
      <c r="A90" s="12" t="s">
        <v>4</v>
      </c>
      <c r="B90" s="11" t="s">
        <v>135</v>
      </c>
      <c r="C90" s="11" t="s">
        <v>220</v>
      </c>
      <c r="D90" s="44">
        <f>D91</f>
        <v>24022720</v>
      </c>
      <c r="E90" s="44">
        <f>E91</f>
        <v>25485112.739999998</v>
      </c>
      <c r="F90" s="44">
        <f>F91</f>
        <v>25485112.739999998</v>
      </c>
      <c r="G90" s="48">
        <f t="shared" si="29"/>
        <v>106.08754021193269</v>
      </c>
      <c r="H90" s="9">
        <f t="shared" si="12"/>
        <v>100</v>
      </c>
      <c r="I90" s="50"/>
    </row>
    <row r="91" spans="1:9" ht="78.75">
      <c r="A91" s="12" t="s">
        <v>11</v>
      </c>
      <c r="B91" s="11" t="s">
        <v>136</v>
      </c>
      <c r="C91" s="11" t="s">
        <v>220</v>
      </c>
      <c r="D91" s="44">
        <v>24022720</v>
      </c>
      <c r="E91" s="44">
        <v>25485112.739999998</v>
      </c>
      <c r="F91" s="44">
        <v>25485112.739999998</v>
      </c>
      <c r="G91" s="48">
        <f t="shared" si="29"/>
        <v>106.08754021193269</v>
      </c>
      <c r="H91" s="9">
        <f t="shared" si="12"/>
        <v>100</v>
      </c>
      <c r="I91" s="50"/>
    </row>
    <row r="92" spans="1:9" ht="15" customHeight="1">
      <c r="A92" s="12" t="s">
        <v>381</v>
      </c>
      <c r="B92" s="11" t="s">
        <v>448</v>
      </c>
      <c r="C92" s="11" t="s">
        <v>220</v>
      </c>
      <c r="D92" s="44">
        <v>0</v>
      </c>
      <c r="E92" s="44">
        <v>2134000</v>
      </c>
      <c r="F92" s="44">
        <v>2134000</v>
      </c>
      <c r="G92" s="48" t="s">
        <v>571</v>
      </c>
      <c r="H92" s="9">
        <f t="shared" si="12"/>
        <v>100</v>
      </c>
      <c r="I92" s="50"/>
    </row>
    <row r="93" spans="1:9" ht="78.75" hidden="1">
      <c r="A93" s="10" t="s">
        <v>358</v>
      </c>
      <c r="B93" s="11" t="s">
        <v>359</v>
      </c>
      <c r="C93" s="11" t="s">
        <v>220</v>
      </c>
      <c r="D93" s="44">
        <v>0</v>
      </c>
      <c r="E93" s="44"/>
      <c r="F93" s="44"/>
      <c r="G93" s="48" t="e">
        <f t="shared" si="29"/>
        <v>#DIV/0!</v>
      </c>
      <c r="H93" s="9" t="e">
        <f t="shared" si="12"/>
        <v>#DIV/0!</v>
      </c>
      <c r="I93" s="50"/>
    </row>
    <row r="94" spans="1:9" ht="31.5" hidden="1">
      <c r="A94" s="12" t="s">
        <v>398</v>
      </c>
      <c r="B94" s="11" t="s">
        <v>399</v>
      </c>
      <c r="C94" s="11" t="s">
        <v>220</v>
      </c>
      <c r="D94" s="44">
        <v>0</v>
      </c>
      <c r="E94" s="44"/>
      <c r="F94" s="44"/>
      <c r="G94" s="48" t="e">
        <f t="shared" si="29"/>
        <v>#DIV/0!</v>
      </c>
      <c r="H94" s="9" t="e">
        <f t="shared" si="12"/>
        <v>#DIV/0!</v>
      </c>
      <c r="I94" s="50"/>
    </row>
    <row r="95" spans="1:9" ht="98.25" hidden="1" customHeight="1">
      <c r="A95" s="16" t="s">
        <v>229</v>
      </c>
      <c r="B95" s="11" t="s">
        <v>230</v>
      </c>
      <c r="C95" s="11" t="s">
        <v>220</v>
      </c>
      <c r="D95" s="44">
        <v>0</v>
      </c>
      <c r="E95" s="44"/>
      <c r="F95" s="44"/>
      <c r="G95" s="48" t="e">
        <f t="shared" si="29"/>
        <v>#DIV/0!</v>
      </c>
      <c r="H95" s="9" t="e">
        <f t="shared" si="12"/>
        <v>#DIV/0!</v>
      </c>
      <c r="I95" s="50"/>
    </row>
    <row r="96" spans="1:9" ht="36.75" hidden="1" customHeight="1">
      <c r="A96" s="16" t="s">
        <v>400</v>
      </c>
      <c r="B96" s="11" t="s">
        <v>401</v>
      </c>
      <c r="C96" s="11" t="s">
        <v>220</v>
      </c>
      <c r="D96" s="44">
        <v>0</v>
      </c>
      <c r="E96" s="44"/>
      <c r="F96" s="44"/>
      <c r="G96" s="48" t="e">
        <f t="shared" si="29"/>
        <v>#DIV/0!</v>
      </c>
      <c r="H96" s="9" t="e">
        <f t="shared" si="12"/>
        <v>#DIV/0!</v>
      </c>
      <c r="I96" s="50"/>
    </row>
    <row r="97" spans="1:9" ht="31.5">
      <c r="A97" s="12" t="s">
        <v>199</v>
      </c>
      <c r="B97" s="11" t="s">
        <v>201</v>
      </c>
      <c r="C97" s="11" t="s">
        <v>220</v>
      </c>
      <c r="D97" s="44">
        <f>D98</f>
        <v>250000</v>
      </c>
      <c r="E97" s="44">
        <f>E98</f>
        <v>166870</v>
      </c>
      <c r="F97" s="44">
        <f>F98</f>
        <v>166870</v>
      </c>
      <c r="G97" s="48">
        <f t="shared" si="29"/>
        <v>66.74799999999999</v>
      </c>
      <c r="H97" s="9">
        <f t="shared" si="12"/>
        <v>100</v>
      </c>
      <c r="I97" s="50"/>
    </row>
    <row r="98" spans="1:9" ht="46.5" customHeight="1">
      <c r="A98" s="25" t="s">
        <v>200</v>
      </c>
      <c r="B98" s="11" t="s">
        <v>202</v>
      </c>
      <c r="C98" s="11" t="s">
        <v>220</v>
      </c>
      <c r="D98" s="44">
        <v>250000</v>
      </c>
      <c r="E98" s="44">
        <v>166870</v>
      </c>
      <c r="F98" s="44">
        <v>166870</v>
      </c>
      <c r="G98" s="48">
        <f t="shared" si="29"/>
        <v>66.74799999999999</v>
      </c>
      <c r="H98" s="9">
        <f t="shared" si="12"/>
        <v>100</v>
      </c>
      <c r="I98" s="50"/>
    </row>
    <row r="99" spans="1:9" ht="63" hidden="1">
      <c r="A99" s="7" t="s">
        <v>280</v>
      </c>
      <c r="B99" s="8" t="s">
        <v>191</v>
      </c>
      <c r="C99" s="8" t="s">
        <v>220</v>
      </c>
      <c r="D99" s="43"/>
      <c r="E99" s="43"/>
      <c r="F99" s="43"/>
      <c r="G99" s="48" t="e">
        <f t="shared" si="29"/>
        <v>#DIV/0!</v>
      </c>
      <c r="H99" s="9" t="e">
        <f t="shared" si="12"/>
        <v>#DIV/0!</v>
      </c>
      <c r="I99" s="50"/>
    </row>
    <row r="100" spans="1:9" ht="78.75" hidden="1">
      <c r="A100" s="7" t="s">
        <v>281</v>
      </c>
      <c r="B100" s="8" t="s">
        <v>192</v>
      </c>
      <c r="C100" s="8" t="s">
        <v>220</v>
      </c>
      <c r="D100" s="43"/>
      <c r="E100" s="43"/>
      <c r="F100" s="43"/>
      <c r="G100" s="48" t="e">
        <f t="shared" si="29"/>
        <v>#DIV/0!</v>
      </c>
      <c r="H100" s="9" t="e">
        <f t="shared" si="12"/>
        <v>#DIV/0!</v>
      </c>
      <c r="I100" s="50"/>
    </row>
    <row r="101" spans="1:9" ht="47.25" hidden="1">
      <c r="A101" s="10" t="s">
        <v>107</v>
      </c>
      <c r="B101" s="11" t="s">
        <v>193</v>
      </c>
      <c r="C101" s="11" t="s">
        <v>220</v>
      </c>
      <c r="D101" s="44"/>
      <c r="E101" s="44"/>
      <c r="F101" s="44"/>
      <c r="G101" s="48" t="e">
        <f t="shared" si="29"/>
        <v>#DIV/0!</v>
      </c>
      <c r="H101" s="9" t="e">
        <f t="shared" si="12"/>
        <v>#DIV/0!</v>
      </c>
      <c r="I101" s="50"/>
    </row>
    <row r="102" spans="1:9" ht="31.5" hidden="1">
      <c r="A102" s="24" t="s">
        <v>335</v>
      </c>
      <c r="B102" s="26" t="s">
        <v>334</v>
      </c>
      <c r="C102" s="11" t="s">
        <v>220</v>
      </c>
      <c r="D102" s="44"/>
      <c r="E102" s="44"/>
      <c r="F102" s="44"/>
      <c r="G102" s="48" t="e">
        <f t="shared" si="29"/>
        <v>#DIV/0!</v>
      </c>
      <c r="H102" s="9" t="e">
        <f t="shared" si="12"/>
        <v>#DIV/0!</v>
      </c>
      <c r="I102" s="50"/>
    </row>
    <row r="103" spans="1:9" ht="47.25">
      <c r="A103" s="7" t="s">
        <v>504</v>
      </c>
      <c r="B103" s="8" t="s">
        <v>99</v>
      </c>
      <c r="C103" s="8" t="s">
        <v>220</v>
      </c>
      <c r="D103" s="43">
        <f>D104</f>
        <v>3940723</v>
      </c>
      <c r="E103" s="43">
        <f>E104</f>
        <v>4766854.88</v>
      </c>
      <c r="F103" s="43">
        <f>F104</f>
        <v>4766854.88</v>
      </c>
      <c r="G103" s="48">
        <f t="shared" si="29"/>
        <v>120.96396727199551</v>
      </c>
      <c r="H103" s="9">
        <f t="shared" si="12"/>
        <v>100</v>
      </c>
      <c r="I103" s="50"/>
    </row>
    <row r="104" spans="1:9" ht="63">
      <c r="A104" s="7" t="s">
        <v>503</v>
      </c>
      <c r="B104" s="8" t="s">
        <v>100</v>
      </c>
      <c r="C104" s="8" t="s">
        <v>220</v>
      </c>
      <c r="D104" s="43">
        <f>D105+D107+D109</f>
        <v>3940723</v>
      </c>
      <c r="E104" s="43">
        <f>E105+E107+E109</f>
        <v>4766854.88</v>
      </c>
      <c r="F104" s="43">
        <f>F105+F107+F109</f>
        <v>4766854.88</v>
      </c>
      <c r="G104" s="48">
        <f t="shared" si="29"/>
        <v>120.96396727199551</v>
      </c>
      <c r="H104" s="9">
        <f t="shared" ref="H104:H170" si="32">F104/E104*100</f>
        <v>100</v>
      </c>
      <c r="I104" s="50"/>
    </row>
    <row r="105" spans="1:9" ht="47.25">
      <c r="A105" s="10" t="s">
        <v>178</v>
      </c>
      <c r="B105" s="11" t="s">
        <v>101</v>
      </c>
      <c r="C105" s="11" t="s">
        <v>220</v>
      </c>
      <c r="D105" s="44">
        <f>D106</f>
        <v>250000</v>
      </c>
      <c r="E105" s="44">
        <f>E106</f>
        <v>250000</v>
      </c>
      <c r="F105" s="44">
        <f>F106</f>
        <v>250000</v>
      </c>
      <c r="G105" s="48">
        <f t="shared" si="29"/>
        <v>100</v>
      </c>
      <c r="H105" s="9">
        <f t="shared" si="32"/>
        <v>100</v>
      </c>
      <c r="I105" s="50"/>
    </row>
    <row r="106" spans="1:9" ht="47.25">
      <c r="A106" s="12" t="s">
        <v>21</v>
      </c>
      <c r="B106" s="11" t="s">
        <v>102</v>
      </c>
      <c r="C106" s="11" t="s">
        <v>220</v>
      </c>
      <c r="D106" s="44">
        <v>250000</v>
      </c>
      <c r="E106" s="44">
        <v>250000</v>
      </c>
      <c r="F106" s="44">
        <v>250000</v>
      </c>
      <c r="G106" s="48">
        <f t="shared" si="29"/>
        <v>100</v>
      </c>
      <c r="H106" s="9">
        <f t="shared" si="32"/>
        <v>100</v>
      </c>
      <c r="I106" s="50"/>
    </row>
    <row r="107" spans="1:9">
      <c r="A107" s="10" t="s">
        <v>103</v>
      </c>
      <c r="B107" s="11" t="s">
        <v>104</v>
      </c>
      <c r="C107" s="11" t="s">
        <v>220</v>
      </c>
      <c r="D107" s="44">
        <f>D108</f>
        <v>3618723</v>
      </c>
      <c r="E107" s="44">
        <f>E108</f>
        <v>4248854.88</v>
      </c>
      <c r="F107" s="44">
        <f>F108</f>
        <v>4248854.88</v>
      </c>
      <c r="G107" s="48">
        <f t="shared" si="29"/>
        <v>117.41310069878242</v>
      </c>
      <c r="H107" s="9">
        <f t="shared" si="32"/>
        <v>100</v>
      </c>
      <c r="I107" s="50"/>
    </row>
    <row r="108" spans="1:9">
      <c r="A108" s="12" t="s">
        <v>22</v>
      </c>
      <c r="B108" s="11" t="s">
        <v>105</v>
      </c>
      <c r="C108" s="11" t="s">
        <v>220</v>
      </c>
      <c r="D108" s="44">
        <v>3618723</v>
      </c>
      <c r="E108" s="44">
        <v>4248854.88</v>
      </c>
      <c r="F108" s="44">
        <v>4248854.88</v>
      </c>
      <c r="G108" s="48">
        <f t="shared" si="29"/>
        <v>117.41310069878242</v>
      </c>
      <c r="H108" s="9">
        <f t="shared" si="32"/>
        <v>100</v>
      </c>
      <c r="I108" s="50"/>
    </row>
    <row r="109" spans="1:9" ht="31.5">
      <c r="A109" s="10" t="s">
        <v>315</v>
      </c>
      <c r="B109" s="11" t="s">
        <v>316</v>
      </c>
      <c r="C109" s="11" t="s">
        <v>220</v>
      </c>
      <c r="D109" s="44">
        <f>D110</f>
        <v>72000</v>
      </c>
      <c r="E109" s="44">
        <f>E110</f>
        <v>268000</v>
      </c>
      <c r="F109" s="44">
        <f>F110</f>
        <v>268000</v>
      </c>
      <c r="G109" s="48">
        <f t="shared" si="29"/>
        <v>372.22222222222223</v>
      </c>
      <c r="H109" s="9">
        <f t="shared" si="32"/>
        <v>100</v>
      </c>
      <c r="I109" s="50"/>
    </row>
    <row r="110" spans="1:9">
      <c r="A110" s="12" t="s">
        <v>317</v>
      </c>
      <c r="B110" s="11" t="s">
        <v>318</v>
      </c>
      <c r="C110" s="11" t="s">
        <v>220</v>
      </c>
      <c r="D110" s="44">
        <v>72000</v>
      </c>
      <c r="E110" s="44">
        <v>268000</v>
      </c>
      <c r="F110" s="44">
        <f>68000+200000</f>
        <v>268000</v>
      </c>
      <c r="G110" s="48">
        <f t="shared" si="29"/>
        <v>372.22222222222223</v>
      </c>
      <c r="H110" s="9">
        <f t="shared" si="32"/>
        <v>100</v>
      </c>
      <c r="I110" s="50"/>
    </row>
    <row r="111" spans="1:9" ht="116.25" customHeight="1">
      <c r="A111" s="27" t="s">
        <v>505</v>
      </c>
      <c r="B111" s="8" t="s">
        <v>153</v>
      </c>
      <c r="C111" s="8" t="s">
        <v>220</v>
      </c>
      <c r="D111" s="43">
        <f t="shared" ref="D111:F112" si="33">D112</f>
        <v>38972577.32</v>
      </c>
      <c r="E111" s="43">
        <f t="shared" si="33"/>
        <v>34850182.299999997</v>
      </c>
      <c r="F111" s="43">
        <f t="shared" si="33"/>
        <v>34115286.920000002</v>
      </c>
      <c r="G111" s="48">
        <f t="shared" si="29"/>
        <v>87.536645677504808</v>
      </c>
      <c r="H111" s="9">
        <f t="shared" si="32"/>
        <v>97.891272494147046</v>
      </c>
      <c r="I111" s="54"/>
    </row>
    <row r="112" spans="1:9" ht="81" customHeight="1">
      <c r="A112" s="27" t="s">
        <v>506</v>
      </c>
      <c r="B112" s="8" t="s">
        <v>154</v>
      </c>
      <c r="C112" s="8" t="s">
        <v>220</v>
      </c>
      <c r="D112" s="43">
        <f t="shared" si="33"/>
        <v>38972577.32</v>
      </c>
      <c r="E112" s="43">
        <f t="shared" si="33"/>
        <v>34850182.299999997</v>
      </c>
      <c r="F112" s="43">
        <f t="shared" si="33"/>
        <v>34115286.920000002</v>
      </c>
      <c r="G112" s="48">
        <f t="shared" si="29"/>
        <v>87.536645677504808</v>
      </c>
      <c r="H112" s="9">
        <f t="shared" si="32"/>
        <v>97.891272494147046</v>
      </c>
      <c r="I112" s="50"/>
    </row>
    <row r="113" spans="1:9" ht="47.25">
      <c r="A113" s="10" t="s">
        <v>152</v>
      </c>
      <c r="B113" s="11" t="s">
        <v>155</v>
      </c>
      <c r="C113" s="11" t="s">
        <v>220</v>
      </c>
      <c r="D113" s="44">
        <f>D114+D116+D117</f>
        <v>38972577.32</v>
      </c>
      <c r="E113" s="44">
        <f>E114+E116+E117+E115+E118</f>
        <v>34850182.299999997</v>
      </c>
      <c r="F113" s="44">
        <f>F114+F116+F117+F115+F118</f>
        <v>34115286.920000002</v>
      </c>
      <c r="G113" s="48">
        <f t="shared" si="29"/>
        <v>87.536645677504808</v>
      </c>
      <c r="H113" s="9">
        <f t="shared" si="32"/>
        <v>97.891272494147046</v>
      </c>
      <c r="I113" s="50"/>
    </row>
    <row r="114" spans="1:9" ht="75.75" customHeight="1">
      <c r="A114" s="12" t="s">
        <v>23</v>
      </c>
      <c r="B114" s="11" t="s">
        <v>156</v>
      </c>
      <c r="C114" s="11" t="s">
        <v>220</v>
      </c>
      <c r="D114" s="44">
        <v>500000</v>
      </c>
      <c r="E114" s="44">
        <v>2133166.86</v>
      </c>
      <c r="F114" s="44">
        <v>1398271.48</v>
      </c>
      <c r="G114" s="48">
        <f t="shared" si="29"/>
        <v>279.65429599999999</v>
      </c>
      <c r="H114" s="9">
        <f t="shared" si="32"/>
        <v>65.549090707325163</v>
      </c>
      <c r="I114" s="54" t="s">
        <v>578</v>
      </c>
    </row>
    <row r="115" spans="1:9" ht="30.75" customHeight="1">
      <c r="A115" s="28" t="s">
        <v>330</v>
      </c>
      <c r="B115" s="11" t="s">
        <v>542</v>
      </c>
      <c r="C115" s="11" t="s">
        <v>220</v>
      </c>
      <c r="D115" s="44">
        <v>0</v>
      </c>
      <c r="E115" s="44">
        <v>50000</v>
      </c>
      <c r="F115" s="44">
        <v>50000</v>
      </c>
      <c r="G115" s="48" t="s">
        <v>571</v>
      </c>
      <c r="H115" s="9">
        <f t="shared" si="32"/>
        <v>100</v>
      </c>
      <c r="I115" s="50"/>
    </row>
    <row r="116" spans="1:9" ht="34.5" customHeight="1">
      <c r="A116" s="29" t="s">
        <v>449</v>
      </c>
      <c r="B116" s="11" t="s">
        <v>450</v>
      </c>
      <c r="C116" s="11" t="s">
        <v>220</v>
      </c>
      <c r="D116" s="44">
        <v>37318400</v>
      </c>
      <c r="E116" s="44">
        <v>31396004.98</v>
      </c>
      <c r="F116" s="44">
        <v>31396004.98</v>
      </c>
      <c r="G116" s="48">
        <f t="shared" si="29"/>
        <v>84.130093948293606</v>
      </c>
      <c r="H116" s="9">
        <f t="shared" si="32"/>
        <v>100</v>
      </c>
      <c r="I116" s="50"/>
    </row>
    <row r="117" spans="1:9" ht="35.25" customHeight="1">
      <c r="A117" s="29" t="s">
        <v>451</v>
      </c>
      <c r="B117" s="11" t="s">
        <v>452</v>
      </c>
      <c r="C117" s="11" t="s">
        <v>220</v>
      </c>
      <c r="D117" s="44">
        <v>1154177.32</v>
      </c>
      <c r="E117" s="44">
        <v>971010.46</v>
      </c>
      <c r="F117" s="44">
        <v>971010.46</v>
      </c>
      <c r="G117" s="48">
        <f t="shared" si="29"/>
        <v>84.130093632406485</v>
      </c>
      <c r="H117" s="9">
        <f t="shared" si="32"/>
        <v>100</v>
      </c>
      <c r="I117" s="50"/>
    </row>
    <row r="118" spans="1:9" ht="21" customHeight="1">
      <c r="A118" s="12" t="s">
        <v>381</v>
      </c>
      <c r="B118" s="11" t="s">
        <v>543</v>
      </c>
      <c r="C118" s="11" t="s">
        <v>220</v>
      </c>
      <c r="D118" s="44">
        <v>0</v>
      </c>
      <c r="E118" s="44">
        <v>300000</v>
      </c>
      <c r="F118" s="44">
        <v>300000</v>
      </c>
      <c r="G118" s="48" t="s">
        <v>571</v>
      </c>
      <c r="H118" s="9">
        <f t="shared" ref="H118" si="34">F118/E118*100</f>
        <v>100</v>
      </c>
      <c r="I118" s="50"/>
    </row>
    <row r="119" spans="1:9" ht="36" hidden="1" customHeight="1">
      <c r="A119" s="12" t="s">
        <v>386</v>
      </c>
      <c r="B119" s="11" t="s">
        <v>385</v>
      </c>
      <c r="C119" s="11" t="s">
        <v>220</v>
      </c>
      <c r="D119" s="44">
        <v>0</v>
      </c>
      <c r="E119" s="44"/>
      <c r="F119" s="44"/>
      <c r="G119" s="48" t="e">
        <f t="shared" si="29"/>
        <v>#DIV/0!</v>
      </c>
      <c r="H119" s="9" t="e">
        <f t="shared" si="32"/>
        <v>#DIV/0!</v>
      </c>
      <c r="I119" s="50"/>
    </row>
    <row r="120" spans="1:9" ht="47.25">
      <c r="A120" s="27" t="s">
        <v>507</v>
      </c>
      <c r="B120" s="8" t="s">
        <v>108</v>
      </c>
      <c r="C120" s="8" t="s">
        <v>220</v>
      </c>
      <c r="D120" s="43">
        <f>D121</f>
        <v>2530300</v>
      </c>
      <c r="E120" s="43">
        <f>E121</f>
        <v>3951493.25</v>
      </c>
      <c r="F120" s="43">
        <f>F121</f>
        <v>3951493.25</v>
      </c>
      <c r="G120" s="48">
        <f t="shared" si="29"/>
        <v>156.16698612812709</v>
      </c>
      <c r="H120" s="9">
        <f t="shared" si="32"/>
        <v>100</v>
      </c>
      <c r="I120" s="50"/>
    </row>
    <row r="121" spans="1:9" ht="47.25">
      <c r="A121" s="7" t="s">
        <v>508</v>
      </c>
      <c r="B121" s="8" t="s">
        <v>109</v>
      </c>
      <c r="C121" s="8" t="s">
        <v>220</v>
      </c>
      <c r="D121" s="43">
        <f>D122+D125</f>
        <v>2530300</v>
      </c>
      <c r="E121" s="43">
        <f>E122+E125+E127</f>
        <v>3951493.25</v>
      </c>
      <c r="F121" s="43">
        <f>F122+F127+F125</f>
        <v>3951493.25</v>
      </c>
      <c r="G121" s="48">
        <f t="shared" si="29"/>
        <v>156.16698612812709</v>
      </c>
      <c r="H121" s="9">
        <f t="shared" si="32"/>
        <v>100</v>
      </c>
      <c r="I121" s="50"/>
    </row>
    <row r="122" spans="1:9" ht="31.5">
      <c r="A122" s="10" t="s">
        <v>116</v>
      </c>
      <c r="B122" s="11" t="s">
        <v>110</v>
      </c>
      <c r="C122" s="11" t="s">
        <v>220</v>
      </c>
      <c r="D122" s="44">
        <f>D124</f>
        <v>2330300</v>
      </c>
      <c r="E122" s="44">
        <f>E124</f>
        <v>2530300</v>
      </c>
      <c r="F122" s="44">
        <f>F124</f>
        <v>2530300</v>
      </c>
      <c r="G122" s="48">
        <f t="shared" si="29"/>
        <v>108.58258593314164</v>
      </c>
      <c r="H122" s="9">
        <f t="shared" si="32"/>
        <v>100</v>
      </c>
      <c r="I122" s="50"/>
    </row>
    <row r="123" spans="1:9" hidden="1">
      <c r="A123" s="30" t="s">
        <v>360</v>
      </c>
      <c r="B123" s="11" t="s">
        <v>361</v>
      </c>
      <c r="C123" s="11" t="s">
        <v>220</v>
      </c>
      <c r="D123" s="44"/>
      <c r="E123" s="44"/>
      <c r="F123" s="44"/>
      <c r="G123" s="48" t="e">
        <f t="shared" si="29"/>
        <v>#DIV/0!</v>
      </c>
      <c r="H123" s="9" t="e">
        <f t="shared" si="32"/>
        <v>#DIV/0!</v>
      </c>
      <c r="I123" s="50"/>
    </row>
    <row r="124" spans="1:9" ht="24.75" customHeight="1">
      <c r="A124" s="30" t="s">
        <v>24</v>
      </c>
      <c r="B124" s="11" t="s">
        <v>111</v>
      </c>
      <c r="C124" s="11" t="s">
        <v>220</v>
      </c>
      <c r="D124" s="44">
        <v>2330300</v>
      </c>
      <c r="E124" s="44">
        <v>2530300</v>
      </c>
      <c r="F124" s="44">
        <v>2530300</v>
      </c>
      <c r="G124" s="48">
        <f t="shared" si="29"/>
        <v>108.58258593314164</v>
      </c>
      <c r="H124" s="9">
        <f t="shared" si="32"/>
        <v>100</v>
      </c>
      <c r="I124" s="50"/>
    </row>
    <row r="125" spans="1:9" ht="47.25">
      <c r="A125" s="10" t="s">
        <v>326</v>
      </c>
      <c r="B125" s="11" t="s">
        <v>327</v>
      </c>
      <c r="C125" s="11" t="s">
        <v>220</v>
      </c>
      <c r="D125" s="44">
        <f>D126</f>
        <v>200000</v>
      </c>
      <c r="E125" s="44">
        <f t="shared" ref="E125:F127" si="35">E126</f>
        <v>1135000</v>
      </c>
      <c r="F125" s="44">
        <f t="shared" si="35"/>
        <v>1135000</v>
      </c>
      <c r="G125" s="48">
        <f t="shared" si="29"/>
        <v>567.5</v>
      </c>
      <c r="H125" s="9">
        <f t="shared" si="32"/>
        <v>100</v>
      </c>
      <c r="I125" s="50"/>
    </row>
    <row r="126" spans="1:9" ht="47.25">
      <c r="A126" s="12" t="s">
        <v>324</v>
      </c>
      <c r="B126" s="11" t="s">
        <v>325</v>
      </c>
      <c r="C126" s="11" t="s">
        <v>220</v>
      </c>
      <c r="D126" s="44">
        <v>200000</v>
      </c>
      <c r="E126" s="44">
        <v>1135000</v>
      </c>
      <c r="F126" s="44">
        <v>1135000</v>
      </c>
      <c r="G126" s="48">
        <f t="shared" si="29"/>
        <v>567.5</v>
      </c>
      <c r="H126" s="9">
        <f t="shared" si="32"/>
        <v>100</v>
      </c>
      <c r="I126" s="50"/>
    </row>
    <row r="127" spans="1:9" ht="36" customHeight="1">
      <c r="A127" s="12" t="s">
        <v>544</v>
      </c>
      <c r="B127" s="11" t="s">
        <v>545</v>
      </c>
      <c r="C127" s="11" t="s">
        <v>220</v>
      </c>
      <c r="D127" s="44">
        <f>D128</f>
        <v>0</v>
      </c>
      <c r="E127" s="44">
        <f t="shared" si="35"/>
        <v>286193.25</v>
      </c>
      <c r="F127" s="44">
        <f t="shared" si="35"/>
        <v>286193.25</v>
      </c>
      <c r="G127" s="48" t="s">
        <v>571</v>
      </c>
      <c r="H127" s="9">
        <f t="shared" ref="H127:H128" si="36">F127/E127*100</f>
        <v>100</v>
      </c>
      <c r="I127" s="50"/>
    </row>
    <row r="128" spans="1:9" ht="31.5">
      <c r="A128" s="12" t="s">
        <v>546</v>
      </c>
      <c r="B128" s="11" t="s">
        <v>547</v>
      </c>
      <c r="C128" s="11" t="s">
        <v>220</v>
      </c>
      <c r="D128" s="44">
        <v>0</v>
      </c>
      <c r="E128" s="44">
        <v>286193.25</v>
      </c>
      <c r="F128" s="44">
        <v>286193.25</v>
      </c>
      <c r="G128" s="48" t="s">
        <v>571</v>
      </c>
      <c r="H128" s="9">
        <f t="shared" si="36"/>
        <v>100</v>
      </c>
      <c r="I128" s="50"/>
    </row>
    <row r="129" spans="1:9" ht="70.5" customHeight="1">
      <c r="A129" s="27" t="s">
        <v>509</v>
      </c>
      <c r="B129" s="8" t="s">
        <v>157</v>
      </c>
      <c r="C129" s="8" t="s">
        <v>220</v>
      </c>
      <c r="D129" s="43">
        <f>D130+D134+D147</f>
        <v>47616000.000000007</v>
      </c>
      <c r="E129" s="43">
        <f>E130+E134+E147</f>
        <v>58877947.520000003</v>
      </c>
      <c r="F129" s="43">
        <f>F130+F134+F147</f>
        <v>56981615.170000009</v>
      </c>
      <c r="G129" s="48">
        <f t="shared" si="29"/>
        <v>119.66905067624327</v>
      </c>
      <c r="H129" s="9">
        <f t="shared" si="32"/>
        <v>96.779214578844076</v>
      </c>
      <c r="I129" s="54"/>
    </row>
    <row r="130" spans="1:9" ht="47.25">
      <c r="A130" s="27" t="s">
        <v>510</v>
      </c>
      <c r="B130" s="8" t="s">
        <v>158</v>
      </c>
      <c r="C130" s="8" t="s">
        <v>220</v>
      </c>
      <c r="D130" s="43">
        <f t="shared" ref="D130:F131" si="37">D131</f>
        <v>1016000</v>
      </c>
      <c r="E130" s="43">
        <f t="shared" si="37"/>
        <v>50000</v>
      </c>
      <c r="F130" s="43">
        <f t="shared" si="37"/>
        <v>50000</v>
      </c>
      <c r="G130" s="48">
        <f t="shared" si="29"/>
        <v>4.9212598425196852</v>
      </c>
      <c r="H130" s="9">
        <f t="shared" si="32"/>
        <v>100</v>
      </c>
      <c r="I130" s="50"/>
    </row>
    <row r="131" spans="1:9" ht="47.25">
      <c r="A131" s="10" t="s">
        <v>161</v>
      </c>
      <c r="B131" s="11" t="s">
        <v>159</v>
      </c>
      <c r="C131" s="11" t="s">
        <v>220</v>
      </c>
      <c r="D131" s="44">
        <f t="shared" si="37"/>
        <v>1016000</v>
      </c>
      <c r="E131" s="44">
        <f>E132+E133</f>
        <v>50000</v>
      </c>
      <c r="F131" s="44">
        <f>F132+F133</f>
        <v>50000</v>
      </c>
      <c r="G131" s="48">
        <f t="shared" si="29"/>
        <v>4.9212598425196852</v>
      </c>
      <c r="H131" s="9">
        <f t="shared" si="32"/>
        <v>100</v>
      </c>
      <c r="I131" s="50"/>
    </row>
    <row r="132" spans="1:9" ht="47.25">
      <c r="A132" s="31" t="s">
        <v>228</v>
      </c>
      <c r="B132" s="11" t="s">
        <v>160</v>
      </c>
      <c r="C132" s="11" t="s">
        <v>220</v>
      </c>
      <c r="D132" s="44">
        <v>1016000</v>
      </c>
      <c r="E132" s="44">
        <v>0</v>
      </c>
      <c r="F132" s="44">
        <v>0</v>
      </c>
      <c r="G132" s="48">
        <f t="shared" si="29"/>
        <v>0</v>
      </c>
      <c r="H132" s="9">
        <v>0</v>
      </c>
      <c r="I132" s="50"/>
    </row>
    <row r="133" spans="1:9" ht="31.5">
      <c r="A133" s="31" t="s">
        <v>330</v>
      </c>
      <c r="B133" s="11" t="s">
        <v>548</v>
      </c>
      <c r="C133" s="11" t="s">
        <v>220</v>
      </c>
      <c r="D133" s="44">
        <v>0</v>
      </c>
      <c r="E133" s="44">
        <v>50000</v>
      </c>
      <c r="F133" s="44">
        <v>50000</v>
      </c>
      <c r="G133" s="48" t="s">
        <v>571</v>
      </c>
      <c r="H133" s="9">
        <f t="shared" si="32"/>
        <v>100</v>
      </c>
      <c r="I133" s="50"/>
    </row>
    <row r="134" spans="1:9" ht="47.25">
      <c r="A134" s="27" t="s">
        <v>512</v>
      </c>
      <c r="B134" s="8" t="s">
        <v>162</v>
      </c>
      <c r="C134" s="8" t="s">
        <v>220</v>
      </c>
      <c r="D134" s="43">
        <f>D135+D144</f>
        <v>45150000.000000007</v>
      </c>
      <c r="E134" s="43">
        <f>E135+E144</f>
        <v>57135209.32</v>
      </c>
      <c r="F134" s="43">
        <f>F135+F144</f>
        <v>55238876.970000006</v>
      </c>
      <c r="G134" s="48">
        <f t="shared" si="29"/>
        <v>122.34524245847176</v>
      </c>
      <c r="H134" s="9">
        <f t="shared" si="32"/>
        <v>96.680974179373152</v>
      </c>
      <c r="I134" s="50"/>
    </row>
    <row r="135" spans="1:9" ht="47.25">
      <c r="A135" s="10" t="s">
        <v>164</v>
      </c>
      <c r="B135" s="11" t="s">
        <v>163</v>
      </c>
      <c r="C135" s="11" t="s">
        <v>220</v>
      </c>
      <c r="D135" s="44">
        <f>D136+D137+D138+D139+D140+D141+D142+D143</f>
        <v>45150000.000000007</v>
      </c>
      <c r="E135" s="44">
        <f>E136+E137+E138+E139+E140+E141+E142+E143</f>
        <v>52233696.490000002</v>
      </c>
      <c r="F135" s="44">
        <f>F136+F137+F138+F139+F140+F141+F142+F143</f>
        <v>50337364.140000008</v>
      </c>
      <c r="G135" s="48">
        <f t="shared" si="29"/>
        <v>111.48917860465116</v>
      </c>
      <c r="H135" s="9">
        <f t="shared" si="32"/>
        <v>96.369522975723072</v>
      </c>
      <c r="I135" s="50"/>
    </row>
    <row r="136" spans="1:9" ht="94.5">
      <c r="A136" s="12" t="s">
        <v>25</v>
      </c>
      <c r="B136" s="11" t="s">
        <v>165</v>
      </c>
      <c r="C136" s="11" t="s">
        <v>220</v>
      </c>
      <c r="D136" s="44">
        <v>18654227</v>
      </c>
      <c r="E136" s="44">
        <v>24580684.010000002</v>
      </c>
      <c r="F136" s="44">
        <v>22684351.66</v>
      </c>
      <c r="G136" s="48">
        <f t="shared" si="29"/>
        <v>121.60435090663367</v>
      </c>
      <c r="H136" s="9">
        <f t="shared" si="32"/>
        <v>92.285274285985992</v>
      </c>
      <c r="I136" s="54" t="s">
        <v>579</v>
      </c>
    </row>
    <row r="137" spans="1:9" ht="30.75" customHeight="1">
      <c r="A137" s="16" t="s">
        <v>374</v>
      </c>
      <c r="B137" s="11" t="s">
        <v>375</v>
      </c>
      <c r="C137" s="11" t="s">
        <v>220</v>
      </c>
      <c r="D137" s="44">
        <v>722577.12</v>
      </c>
      <c r="E137" s="44">
        <v>1879816.6</v>
      </c>
      <c r="F137" s="44">
        <v>1879816.6</v>
      </c>
      <c r="G137" s="48">
        <f t="shared" si="29"/>
        <v>260.15445936068386</v>
      </c>
      <c r="H137" s="9">
        <f t="shared" si="32"/>
        <v>100</v>
      </c>
      <c r="I137" s="50"/>
    </row>
    <row r="138" spans="1:9" ht="126" hidden="1">
      <c r="A138" s="16" t="s">
        <v>402</v>
      </c>
      <c r="B138" s="11" t="s">
        <v>403</v>
      </c>
      <c r="C138" s="11"/>
      <c r="D138" s="44">
        <v>0</v>
      </c>
      <c r="E138" s="44"/>
      <c r="F138" s="44"/>
      <c r="G138" s="48" t="e">
        <f t="shared" si="29"/>
        <v>#DIV/0!</v>
      </c>
      <c r="H138" s="9" t="e">
        <f t="shared" si="32"/>
        <v>#DIV/0!</v>
      </c>
      <c r="I138" s="50"/>
    </row>
    <row r="139" spans="1:9" ht="110.25" hidden="1">
      <c r="A139" s="16" t="s">
        <v>404</v>
      </c>
      <c r="B139" s="11" t="s">
        <v>405</v>
      </c>
      <c r="C139" s="11"/>
      <c r="D139" s="44">
        <v>0</v>
      </c>
      <c r="E139" s="44"/>
      <c r="F139" s="44"/>
      <c r="G139" s="48" t="e">
        <f t="shared" si="29"/>
        <v>#DIV/0!</v>
      </c>
      <c r="H139" s="9" t="e">
        <f t="shared" si="32"/>
        <v>#DIV/0!</v>
      </c>
      <c r="I139" s="50"/>
    </row>
    <row r="140" spans="1:9" ht="126" hidden="1">
      <c r="A140" s="16" t="s">
        <v>406</v>
      </c>
      <c r="B140" s="11" t="s">
        <v>407</v>
      </c>
      <c r="C140" s="11"/>
      <c r="D140" s="44">
        <v>0</v>
      </c>
      <c r="E140" s="44"/>
      <c r="F140" s="44"/>
      <c r="G140" s="48" t="e">
        <f t="shared" si="29"/>
        <v>#DIV/0!</v>
      </c>
      <c r="H140" s="9" t="e">
        <f t="shared" si="32"/>
        <v>#DIV/0!</v>
      </c>
      <c r="I140" s="50"/>
    </row>
    <row r="141" spans="1:9" ht="126" hidden="1">
      <c r="A141" s="16" t="s">
        <v>408</v>
      </c>
      <c r="B141" s="11" t="s">
        <v>409</v>
      </c>
      <c r="C141" s="11"/>
      <c r="D141" s="44">
        <v>0</v>
      </c>
      <c r="E141" s="44"/>
      <c r="F141" s="44"/>
      <c r="G141" s="48" t="e">
        <f t="shared" si="29"/>
        <v>#DIV/0!</v>
      </c>
      <c r="H141" s="9" t="e">
        <f t="shared" si="32"/>
        <v>#DIV/0!</v>
      </c>
      <c r="I141" s="50"/>
    </row>
    <row r="142" spans="1:9" ht="48.75" customHeight="1">
      <c r="A142" s="29" t="s">
        <v>292</v>
      </c>
      <c r="B142" s="11" t="s">
        <v>293</v>
      </c>
      <c r="C142" s="11" t="s">
        <v>220</v>
      </c>
      <c r="D142" s="44">
        <v>25000000</v>
      </c>
      <c r="E142" s="44">
        <v>25000000</v>
      </c>
      <c r="F142" s="44">
        <v>25000000</v>
      </c>
      <c r="G142" s="48">
        <f t="shared" si="29"/>
        <v>100</v>
      </c>
      <c r="H142" s="9">
        <f t="shared" si="32"/>
        <v>100</v>
      </c>
      <c r="I142" s="50"/>
    </row>
    <row r="143" spans="1:9" ht="64.5" customHeight="1">
      <c r="A143" s="16" t="s">
        <v>261</v>
      </c>
      <c r="B143" s="17" t="s">
        <v>260</v>
      </c>
      <c r="C143" s="11" t="s">
        <v>220</v>
      </c>
      <c r="D143" s="44">
        <v>773195.88</v>
      </c>
      <c r="E143" s="44">
        <v>773195.88</v>
      </c>
      <c r="F143" s="44">
        <v>773195.88</v>
      </c>
      <c r="G143" s="48">
        <f t="shared" si="29"/>
        <v>100</v>
      </c>
      <c r="H143" s="9">
        <f t="shared" si="32"/>
        <v>100</v>
      </c>
      <c r="I143" s="50"/>
    </row>
    <row r="144" spans="1:9" ht="45" customHeight="1">
      <c r="A144" s="10" t="s">
        <v>552</v>
      </c>
      <c r="B144" s="11" t="s">
        <v>549</v>
      </c>
      <c r="C144" s="11" t="s">
        <v>220</v>
      </c>
      <c r="D144" s="44">
        <v>0</v>
      </c>
      <c r="E144" s="44">
        <f>E145+E146</f>
        <v>4901512.83</v>
      </c>
      <c r="F144" s="44">
        <f>F145+F146</f>
        <v>4901512.83</v>
      </c>
      <c r="G144" s="48" t="s">
        <v>571</v>
      </c>
      <c r="H144" s="9">
        <f t="shared" si="32"/>
        <v>100</v>
      </c>
      <c r="I144" s="50"/>
    </row>
    <row r="145" spans="1:9" ht="42.75" customHeight="1">
      <c r="A145" s="29" t="s">
        <v>553</v>
      </c>
      <c r="B145" s="11" t="s">
        <v>550</v>
      </c>
      <c r="C145" s="11" t="s">
        <v>220</v>
      </c>
      <c r="D145" s="44">
        <v>0</v>
      </c>
      <c r="E145" s="44">
        <v>4852497.7</v>
      </c>
      <c r="F145" s="44">
        <v>4852497.7</v>
      </c>
      <c r="G145" s="48" t="s">
        <v>571</v>
      </c>
      <c r="H145" s="9">
        <f t="shared" si="32"/>
        <v>100</v>
      </c>
      <c r="I145" s="50"/>
    </row>
    <row r="146" spans="1:9" ht="51.75" customHeight="1">
      <c r="A146" s="29" t="s">
        <v>554</v>
      </c>
      <c r="B146" s="11" t="s">
        <v>551</v>
      </c>
      <c r="C146" s="11" t="s">
        <v>220</v>
      </c>
      <c r="D146" s="44">
        <v>0</v>
      </c>
      <c r="E146" s="44">
        <v>49015.13</v>
      </c>
      <c r="F146" s="44">
        <v>49015.13</v>
      </c>
      <c r="G146" s="48" t="s">
        <v>571</v>
      </c>
      <c r="H146" s="9">
        <f t="shared" si="32"/>
        <v>100</v>
      </c>
      <c r="I146" s="50"/>
    </row>
    <row r="147" spans="1:9" ht="47.25">
      <c r="A147" s="7" t="s">
        <v>511</v>
      </c>
      <c r="B147" s="8" t="s">
        <v>215</v>
      </c>
      <c r="C147" s="8" t="s">
        <v>220</v>
      </c>
      <c r="D147" s="43">
        <f t="shared" ref="D147:F148" si="38">D148</f>
        <v>1450000</v>
      </c>
      <c r="E147" s="43">
        <f t="shared" si="38"/>
        <v>1692738.2</v>
      </c>
      <c r="F147" s="43">
        <f t="shared" si="38"/>
        <v>1692738.2</v>
      </c>
      <c r="G147" s="48">
        <f t="shared" ref="G147:G210" si="39">F147/D147*100</f>
        <v>116.74056551724136</v>
      </c>
      <c r="H147" s="9">
        <f t="shared" si="32"/>
        <v>100</v>
      </c>
      <c r="I147" s="50"/>
    </row>
    <row r="148" spans="1:9" ht="47.25">
      <c r="A148" s="10" t="s">
        <v>218</v>
      </c>
      <c r="B148" s="11" t="s">
        <v>216</v>
      </c>
      <c r="C148" s="11" t="s">
        <v>220</v>
      </c>
      <c r="D148" s="44">
        <f t="shared" si="38"/>
        <v>1450000</v>
      </c>
      <c r="E148" s="44">
        <f t="shared" si="38"/>
        <v>1692738.2</v>
      </c>
      <c r="F148" s="44">
        <f t="shared" si="38"/>
        <v>1692738.2</v>
      </c>
      <c r="G148" s="48">
        <f t="shared" si="39"/>
        <v>116.74056551724136</v>
      </c>
      <c r="H148" s="9">
        <f t="shared" si="32"/>
        <v>100</v>
      </c>
      <c r="I148" s="50"/>
    </row>
    <row r="149" spans="1:9" ht="31.5">
      <c r="A149" s="12" t="s">
        <v>25</v>
      </c>
      <c r="B149" s="11" t="s">
        <v>217</v>
      </c>
      <c r="C149" s="11" t="s">
        <v>220</v>
      </c>
      <c r="D149" s="44">
        <v>1450000</v>
      </c>
      <c r="E149" s="44">
        <v>1692738.2</v>
      </c>
      <c r="F149" s="44">
        <v>1692738.2</v>
      </c>
      <c r="G149" s="48">
        <f t="shared" si="39"/>
        <v>116.74056551724136</v>
      </c>
      <c r="H149" s="9">
        <f t="shared" si="32"/>
        <v>100</v>
      </c>
      <c r="I149" s="50"/>
    </row>
    <row r="150" spans="1:9" ht="47.25">
      <c r="A150" s="27" t="s">
        <v>513</v>
      </c>
      <c r="B150" s="8" t="s">
        <v>148</v>
      </c>
      <c r="C150" s="8" t="s">
        <v>220</v>
      </c>
      <c r="D150" s="43">
        <f t="shared" ref="D150:F151" si="40">D151</f>
        <v>29650788</v>
      </c>
      <c r="E150" s="43">
        <f t="shared" si="40"/>
        <v>32348853.649999999</v>
      </c>
      <c r="F150" s="43">
        <f t="shared" si="40"/>
        <v>31573808.949999999</v>
      </c>
      <c r="G150" s="48">
        <f t="shared" si="39"/>
        <v>106.48556439714183</v>
      </c>
      <c r="H150" s="9">
        <f t="shared" si="32"/>
        <v>97.604104589344544</v>
      </c>
      <c r="I150" s="50"/>
    </row>
    <row r="151" spans="1:9" ht="47.25">
      <c r="A151" s="27" t="s">
        <v>514</v>
      </c>
      <c r="B151" s="8" t="s">
        <v>149</v>
      </c>
      <c r="C151" s="8" t="s">
        <v>220</v>
      </c>
      <c r="D151" s="43">
        <f t="shared" si="40"/>
        <v>29650788</v>
      </c>
      <c r="E151" s="43">
        <f t="shared" si="40"/>
        <v>32348853.649999999</v>
      </c>
      <c r="F151" s="43">
        <f t="shared" si="40"/>
        <v>31573808.949999999</v>
      </c>
      <c r="G151" s="48">
        <f t="shared" si="39"/>
        <v>106.48556439714183</v>
      </c>
      <c r="H151" s="9">
        <f t="shared" si="32"/>
        <v>97.604104589344544</v>
      </c>
      <c r="I151" s="50"/>
    </row>
    <row r="152" spans="1:9" ht="52.5" customHeight="1">
      <c r="A152" s="10" t="s">
        <v>166</v>
      </c>
      <c r="B152" s="11" t="s">
        <v>150</v>
      </c>
      <c r="C152" s="11" t="s">
        <v>220</v>
      </c>
      <c r="D152" s="44">
        <f>D153+D154+D156</f>
        <v>29650788</v>
      </c>
      <c r="E152" s="44">
        <f>E153+E154+E156+E155</f>
        <v>32348853.649999999</v>
      </c>
      <c r="F152" s="44">
        <f>F153+F154+F156+F155</f>
        <v>31573808.949999999</v>
      </c>
      <c r="G152" s="48">
        <f t="shared" si="39"/>
        <v>106.48556439714183</v>
      </c>
      <c r="H152" s="9">
        <f t="shared" si="32"/>
        <v>97.604104589344544</v>
      </c>
      <c r="I152" s="50"/>
    </row>
    <row r="153" spans="1:9" ht="63">
      <c r="A153" s="12" t="s">
        <v>26</v>
      </c>
      <c r="B153" s="11" t="s">
        <v>151</v>
      </c>
      <c r="C153" s="11" t="s">
        <v>220</v>
      </c>
      <c r="D153" s="44">
        <v>650000</v>
      </c>
      <c r="E153" s="44">
        <v>155861.4</v>
      </c>
      <c r="F153" s="44">
        <v>155861.4</v>
      </c>
      <c r="G153" s="48">
        <f t="shared" si="39"/>
        <v>23.978676923076922</v>
      </c>
      <c r="H153" s="9">
        <f t="shared" si="32"/>
        <v>100</v>
      </c>
      <c r="I153" s="50"/>
    </row>
    <row r="154" spans="1:9" ht="31.5">
      <c r="A154" s="12" t="s">
        <v>27</v>
      </c>
      <c r="B154" s="11" t="s">
        <v>167</v>
      </c>
      <c r="C154" s="11" t="s">
        <v>220</v>
      </c>
      <c r="D154" s="44">
        <v>1000000</v>
      </c>
      <c r="E154" s="44">
        <v>194000</v>
      </c>
      <c r="F154" s="44">
        <v>194000</v>
      </c>
      <c r="G154" s="48">
        <f t="shared" si="39"/>
        <v>19.400000000000002</v>
      </c>
      <c r="H154" s="9">
        <f t="shared" si="32"/>
        <v>100</v>
      </c>
      <c r="I154" s="50"/>
    </row>
    <row r="155" spans="1:9" ht="31.5">
      <c r="A155" s="12" t="s">
        <v>330</v>
      </c>
      <c r="B155" s="11" t="s">
        <v>453</v>
      </c>
      <c r="C155" s="11" t="s">
        <v>220</v>
      </c>
      <c r="D155" s="44">
        <v>0</v>
      </c>
      <c r="E155" s="44">
        <v>1852275.62</v>
      </c>
      <c r="F155" s="44">
        <v>1852275.62</v>
      </c>
      <c r="G155" s="48" t="s">
        <v>571</v>
      </c>
      <c r="H155" s="9">
        <f t="shared" si="32"/>
        <v>100</v>
      </c>
      <c r="I155" s="50"/>
    </row>
    <row r="156" spans="1:9" ht="47.25">
      <c r="A156" s="12" t="s">
        <v>4</v>
      </c>
      <c r="B156" s="11" t="s">
        <v>189</v>
      </c>
      <c r="C156" s="11" t="s">
        <v>220</v>
      </c>
      <c r="D156" s="44">
        <f>D157</f>
        <v>28000788</v>
      </c>
      <c r="E156" s="44">
        <f>E157</f>
        <v>30146716.629999999</v>
      </c>
      <c r="F156" s="44">
        <f>F157</f>
        <v>29371671.93</v>
      </c>
      <c r="G156" s="48">
        <f t="shared" si="39"/>
        <v>104.89587625176836</v>
      </c>
      <c r="H156" s="9">
        <f t="shared" si="32"/>
        <v>97.429090837611398</v>
      </c>
      <c r="I156" s="50"/>
    </row>
    <row r="157" spans="1:9" ht="31.5">
      <c r="A157" s="12" t="s">
        <v>28</v>
      </c>
      <c r="B157" s="11" t="s">
        <v>190</v>
      </c>
      <c r="C157" s="11" t="s">
        <v>220</v>
      </c>
      <c r="D157" s="44">
        <v>28000788</v>
      </c>
      <c r="E157" s="44">
        <v>30146716.629999999</v>
      </c>
      <c r="F157" s="44">
        <v>29371671.93</v>
      </c>
      <c r="G157" s="48">
        <f t="shared" si="39"/>
        <v>104.89587625176836</v>
      </c>
      <c r="H157" s="9">
        <f t="shared" si="32"/>
        <v>97.429090837611398</v>
      </c>
      <c r="I157" s="50"/>
    </row>
    <row r="158" spans="1:9" ht="47.25">
      <c r="A158" s="7" t="s">
        <v>555</v>
      </c>
      <c r="B158" s="8" t="s">
        <v>266</v>
      </c>
      <c r="C158" s="8" t="s">
        <v>220</v>
      </c>
      <c r="D158" s="43">
        <f t="shared" ref="D158:F160" si="41">D159</f>
        <v>0</v>
      </c>
      <c r="E158" s="43">
        <f t="shared" si="41"/>
        <v>70000</v>
      </c>
      <c r="F158" s="43">
        <f t="shared" si="41"/>
        <v>70000</v>
      </c>
      <c r="G158" s="48" t="s">
        <v>571</v>
      </c>
      <c r="H158" s="9">
        <f t="shared" si="32"/>
        <v>100</v>
      </c>
      <c r="I158" s="50"/>
    </row>
    <row r="159" spans="1:9" ht="47.25">
      <c r="A159" s="7" t="s">
        <v>556</v>
      </c>
      <c r="B159" s="8" t="s">
        <v>267</v>
      </c>
      <c r="C159" s="8" t="s">
        <v>220</v>
      </c>
      <c r="D159" s="43">
        <f t="shared" si="41"/>
        <v>0</v>
      </c>
      <c r="E159" s="43">
        <f t="shared" si="41"/>
        <v>70000</v>
      </c>
      <c r="F159" s="43">
        <f t="shared" si="41"/>
        <v>70000</v>
      </c>
      <c r="G159" s="48" t="s">
        <v>571</v>
      </c>
      <c r="H159" s="9">
        <f t="shared" si="32"/>
        <v>100</v>
      </c>
      <c r="I159" s="50"/>
    </row>
    <row r="160" spans="1:9" ht="47.25">
      <c r="A160" s="10" t="s">
        <v>270</v>
      </c>
      <c r="B160" s="11" t="s">
        <v>271</v>
      </c>
      <c r="C160" s="11" t="s">
        <v>220</v>
      </c>
      <c r="D160" s="44">
        <f t="shared" si="41"/>
        <v>0</v>
      </c>
      <c r="E160" s="44">
        <f t="shared" si="41"/>
        <v>70000</v>
      </c>
      <c r="F160" s="44">
        <f t="shared" si="41"/>
        <v>70000</v>
      </c>
      <c r="G160" s="48" t="s">
        <v>571</v>
      </c>
      <c r="H160" s="9">
        <f t="shared" si="32"/>
        <v>100</v>
      </c>
      <c r="I160" s="50"/>
    </row>
    <row r="161" spans="1:9" ht="31.5">
      <c r="A161" s="12" t="s">
        <v>268</v>
      </c>
      <c r="B161" s="11" t="s">
        <v>269</v>
      </c>
      <c r="C161" s="11" t="s">
        <v>220</v>
      </c>
      <c r="D161" s="44">
        <v>0</v>
      </c>
      <c r="E161" s="44">
        <v>70000</v>
      </c>
      <c r="F161" s="44">
        <v>70000</v>
      </c>
      <c r="G161" s="48" t="s">
        <v>571</v>
      </c>
      <c r="H161" s="9">
        <f t="shared" si="32"/>
        <v>100</v>
      </c>
      <c r="I161" s="50"/>
    </row>
    <row r="162" spans="1:9" ht="63">
      <c r="A162" s="7" t="s">
        <v>274</v>
      </c>
      <c r="B162" s="8" t="s">
        <v>114</v>
      </c>
      <c r="C162" s="8" t="s">
        <v>220</v>
      </c>
      <c r="D162" s="43">
        <f t="shared" ref="D162:F164" si="42">D163</f>
        <v>216500</v>
      </c>
      <c r="E162" s="43">
        <f t="shared" si="42"/>
        <v>216500</v>
      </c>
      <c r="F162" s="43">
        <f t="shared" si="42"/>
        <v>216500</v>
      </c>
      <c r="G162" s="48">
        <f t="shared" si="39"/>
        <v>100</v>
      </c>
      <c r="H162" s="9">
        <f t="shared" si="32"/>
        <v>100</v>
      </c>
      <c r="I162" s="50"/>
    </row>
    <row r="163" spans="1:9" ht="63">
      <c r="A163" s="7" t="s">
        <v>275</v>
      </c>
      <c r="B163" s="8" t="s">
        <v>115</v>
      </c>
      <c r="C163" s="8" t="s">
        <v>220</v>
      </c>
      <c r="D163" s="43">
        <f t="shared" si="42"/>
        <v>216500</v>
      </c>
      <c r="E163" s="43">
        <f t="shared" si="42"/>
        <v>216500</v>
      </c>
      <c r="F163" s="43">
        <f t="shared" si="42"/>
        <v>216500</v>
      </c>
      <c r="G163" s="48">
        <f t="shared" si="39"/>
        <v>100</v>
      </c>
      <c r="H163" s="9">
        <f t="shared" si="32"/>
        <v>100</v>
      </c>
      <c r="I163" s="50"/>
    </row>
    <row r="164" spans="1:9" ht="31.5">
      <c r="A164" s="12" t="s">
        <v>119</v>
      </c>
      <c r="B164" s="11" t="s">
        <v>117</v>
      </c>
      <c r="C164" s="11" t="s">
        <v>220</v>
      </c>
      <c r="D164" s="44">
        <f t="shared" si="42"/>
        <v>216500</v>
      </c>
      <c r="E164" s="44">
        <f t="shared" si="42"/>
        <v>216500</v>
      </c>
      <c r="F164" s="44">
        <f t="shared" si="42"/>
        <v>216500</v>
      </c>
      <c r="G164" s="48">
        <f t="shared" si="39"/>
        <v>100</v>
      </c>
      <c r="H164" s="9">
        <f t="shared" si="32"/>
        <v>100</v>
      </c>
      <c r="I164" s="50"/>
    </row>
    <row r="165" spans="1:9" ht="47.25">
      <c r="A165" s="12" t="s">
        <v>29</v>
      </c>
      <c r="B165" s="11" t="s">
        <v>118</v>
      </c>
      <c r="C165" s="11" t="s">
        <v>220</v>
      </c>
      <c r="D165" s="44">
        <v>216500</v>
      </c>
      <c r="E165" s="44">
        <v>216500</v>
      </c>
      <c r="F165" s="44">
        <f>7500+184000+25000</f>
        <v>216500</v>
      </c>
      <c r="G165" s="48">
        <f t="shared" si="39"/>
        <v>100</v>
      </c>
      <c r="H165" s="9">
        <f t="shared" si="32"/>
        <v>100</v>
      </c>
      <c r="I165" s="50"/>
    </row>
    <row r="166" spans="1:9" ht="68.25" customHeight="1">
      <c r="A166" s="7" t="s">
        <v>515</v>
      </c>
      <c r="B166" s="8" t="s">
        <v>95</v>
      </c>
      <c r="C166" s="8" t="s">
        <v>220</v>
      </c>
      <c r="D166" s="43">
        <f t="shared" ref="D166:F168" si="43">D167</f>
        <v>325000</v>
      </c>
      <c r="E166" s="43">
        <f t="shared" si="43"/>
        <v>76700</v>
      </c>
      <c r="F166" s="43">
        <f t="shared" si="43"/>
        <v>76700</v>
      </c>
      <c r="G166" s="48">
        <f t="shared" si="39"/>
        <v>23.599999999999998</v>
      </c>
      <c r="H166" s="9">
        <f t="shared" si="32"/>
        <v>100</v>
      </c>
      <c r="I166" s="54"/>
    </row>
    <row r="167" spans="1:9" ht="78.75">
      <c r="A167" s="7" t="s">
        <v>516</v>
      </c>
      <c r="B167" s="8" t="s">
        <v>96</v>
      </c>
      <c r="C167" s="8" t="s">
        <v>220</v>
      </c>
      <c r="D167" s="43">
        <f t="shared" si="43"/>
        <v>325000</v>
      </c>
      <c r="E167" s="43">
        <f t="shared" si="43"/>
        <v>76700</v>
      </c>
      <c r="F167" s="43">
        <f t="shared" si="43"/>
        <v>76700</v>
      </c>
      <c r="G167" s="48">
        <f t="shared" si="39"/>
        <v>23.599999999999998</v>
      </c>
      <c r="H167" s="9">
        <f t="shared" si="32"/>
        <v>100</v>
      </c>
      <c r="I167" s="50"/>
    </row>
    <row r="168" spans="1:9" ht="31.5">
      <c r="A168" s="10" t="s">
        <v>94</v>
      </c>
      <c r="B168" s="11" t="s">
        <v>97</v>
      </c>
      <c r="C168" s="11" t="s">
        <v>220</v>
      </c>
      <c r="D168" s="44">
        <f t="shared" si="43"/>
        <v>325000</v>
      </c>
      <c r="E168" s="44">
        <f t="shared" si="43"/>
        <v>76700</v>
      </c>
      <c r="F168" s="44">
        <f t="shared" si="43"/>
        <v>76700</v>
      </c>
      <c r="G168" s="48">
        <f t="shared" si="39"/>
        <v>23.599999999999998</v>
      </c>
      <c r="H168" s="9">
        <f t="shared" si="32"/>
        <v>100</v>
      </c>
      <c r="I168" s="50"/>
    </row>
    <row r="169" spans="1:9">
      <c r="A169" s="12" t="s">
        <v>30</v>
      </c>
      <c r="B169" s="11" t="s">
        <v>98</v>
      </c>
      <c r="C169" s="11" t="s">
        <v>220</v>
      </c>
      <c r="D169" s="44">
        <v>325000</v>
      </c>
      <c r="E169" s="44">
        <v>76700</v>
      </c>
      <c r="F169" s="44">
        <v>76700</v>
      </c>
      <c r="G169" s="48">
        <f t="shared" si="39"/>
        <v>23.599999999999998</v>
      </c>
      <c r="H169" s="9">
        <f t="shared" si="32"/>
        <v>100</v>
      </c>
      <c r="I169" s="50"/>
    </row>
    <row r="170" spans="1:9" ht="69.75" customHeight="1">
      <c r="A170" s="7" t="s">
        <v>276</v>
      </c>
      <c r="B170" s="8" t="s">
        <v>128</v>
      </c>
      <c r="C170" s="8" t="s">
        <v>220</v>
      </c>
      <c r="D170" s="43">
        <f>D171</f>
        <v>453000</v>
      </c>
      <c r="E170" s="43">
        <f>E171</f>
        <v>453000</v>
      </c>
      <c r="F170" s="43">
        <f>F171</f>
        <v>453000</v>
      </c>
      <c r="G170" s="48">
        <f t="shared" si="39"/>
        <v>100</v>
      </c>
      <c r="H170" s="9">
        <f t="shared" si="32"/>
        <v>100</v>
      </c>
      <c r="I170" s="54"/>
    </row>
    <row r="171" spans="1:9" ht="31.5">
      <c r="A171" s="7" t="s">
        <v>277</v>
      </c>
      <c r="B171" s="8" t="s">
        <v>129</v>
      </c>
      <c r="C171" s="8" t="s">
        <v>220</v>
      </c>
      <c r="D171" s="43">
        <f>D172+D174</f>
        <v>453000</v>
      </c>
      <c r="E171" s="43">
        <f>E172+E174</f>
        <v>453000</v>
      </c>
      <c r="F171" s="43">
        <f>F172+F174</f>
        <v>453000</v>
      </c>
      <c r="G171" s="48">
        <f t="shared" si="39"/>
        <v>100</v>
      </c>
      <c r="H171" s="9">
        <f t="shared" ref="H171:H235" si="44">F171/E171*100</f>
        <v>100</v>
      </c>
      <c r="I171" s="50"/>
    </row>
    <row r="172" spans="1:9" ht="63">
      <c r="A172" s="10" t="s">
        <v>127</v>
      </c>
      <c r="B172" s="11" t="s">
        <v>130</v>
      </c>
      <c r="C172" s="11" t="s">
        <v>220</v>
      </c>
      <c r="D172" s="44">
        <f>D173</f>
        <v>203000</v>
      </c>
      <c r="E172" s="44">
        <f>E173</f>
        <v>203000</v>
      </c>
      <c r="F172" s="44">
        <f>F173</f>
        <v>203000</v>
      </c>
      <c r="G172" s="48">
        <f t="shared" si="39"/>
        <v>100</v>
      </c>
      <c r="H172" s="9">
        <f t="shared" si="44"/>
        <v>100</v>
      </c>
      <c r="I172" s="50"/>
    </row>
    <row r="173" spans="1:9" ht="31.5">
      <c r="A173" s="12" t="s">
        <v>31</v>
      </c>
      <c r="B173" s="11" t="s">
        <v>131</v>
      </c>
      <c r="C173" s="11" t="s">
        <v>220</v>
      </c>
      <c r="D173" s="44">
        <v>203000</v>
      </c>
      <c r="E173" s="44">
        <v>203000</v>
      </c>
      <c r="F173" s="44">
        <v>203000</v>
      </c>
      <c r="G173" s="48">
        <f t="shared" si="39"/>
        <v>100</v>
      </c>
      <c r="H173" s="9">
        <f t="shared" si="44"/>
        <v>100</v>
      </c>
      <c r="I173" s="50"/>
    </row>
    <row r="174" spans="1:9" ht="47.25">
      <c r="A174" s="10" t="s">
        <v>179</v>
      </c>
      <c r="B174" s="11" t="s">
        <v>212</v>
      </c>
      <c r="C174" s="11" t="s">
        <v>220</v>
      </c>
      <c r="D174" s="44">
        <f>D175</f>
        <v>250000</v>
      </c>
      <c r="E174" s="44">
        <f>E175</f>
        <v>250000</v>
      </c>
      <c r="F174" s="44">
        <f>F175</f>
        <v>250000</v>
      </c>
      <c r="G174" s="48">
        <f t="shared" si="39"/>
        <v>100</v>
      </c>
      <c r="H174" s="9">
        <f t="shared" si="44"/>
        <v>100</v>
      </c>
      <c r="I174" s="50"/>
    </row>
    <row r="175" spans="1:9" ht="94.5">
      <c r="A175" s="12" t="s">
        <v>42</v>
      </c>
      <c r="B175" s="11" t="s">
        <v>180</v>
      </c>
      <c r="C175" s="11" t="s">
        <v>220</v>
      </c>
      <c r="D175" s="44">
        <v>250000</v>
      </c>
      <c r="E175" s="44">
        <v>250000</v>
      </c>
      <c r="F175" s="44">
        <v>250000</v>
      </c>
      <c r="G175" s="48">
        <f t="shared" si="39"/>
        <v>100</v>
      </c>
      <c r="H175" s="9">
        <f t="shared" si="44"/>
        <v>100</v>
      </c>
      <c r="I175" s="50"/>
    </row>
    <row r="176" spans="1:9" ht="63">
      <c r="A176" s="7" t="s">
        <v>517</v>
      </c>
      <c r="B176" s="8" t="s">
        <v>182</v>
      </c>
      <c r="C176" s="8" t="s">
        <v>220</v>
      </c>
      <c r="D176" s="43">
        <f>D177</f>
        <v>5629296</v>
      </c>
      <c r="E176" s="43">
        <f t="shared" ref="E176:F176" si="45">E177</f>
        <v>5508272</v>
      </c>
      <c r="F176" s="43">
        <f t="shared" si="45"/>
        <v>3811054</v>
      </c>
      <c r="G176" s="48">
        <f t="shared" si="39"/>
        <v>67.700366084853243</v>
      </c>
      <c r="H176" s="9">
        <f t="shared" si="44"/>
        <v>69.18783240914756</v>
      </c>
      <c r="I176" s="50"/>
    </row>
    <row r="177" spans="1:9" ht="63">
      <c r="A177" s="7" t="s">
        <v>518</v>
      </c>
      <c r="B177" s="8" t="s">
        <v>183</v>
      </c>
      <c r="C177" s="8" t="s">
        <v>220</v>
      </c>
      <c r="D177" s="43">
        <f>D178+D181</f>
        <v>5629296</v>
      </c>
      <c r="E177" s="43">
        <f t="shared" ref="E177:F177" si="46">E178+E181</f>
        <v>5508272</v>
      </c>
      <c r="F177" s="43">
        <f t="shared" si="46"/>
        <v>3811054</v>
      </c>
      <c r="G177" s="48">
        <f t="shared" si="39"/>
        <v>67.700366084853243</v>
      </c>
      <c r="H177" s="9">
        <f t="shared" si="44"/>
        <v>69.18783240914756</v>
      </c>
      <c r="I177" s="50"/>
    </row>
    <row r="178" spans="1:9" ht="31.5">
      <c r="A178" s="10" t="s">
        <v>181</v>
      </c>
      <c r="B178" s="11" t="s">
        <v>184</v>
      </c>
      <c r="C178" s="11" t="s">
        <v>220</v>
      </c>
      <c r="D178" s="44">
        <f>D179+D180</f>
        <v>370000</v>
      </c>
      <c r="E178" s="44">
        <f t="shared" ref="E178:F178" si="47">E179+E180</f>
        <v>248976</v>
      </c>
      <c r="F178" s="44">
        <f t="shared" si="47"/>
        <v>248976</v>
      </c>
      <c r="G178" s="48">
        <f t="shared" si="39"/>
        <v>67.290810810810811</v>
      </c>
      <c r="H178" s="9">
        <f t="shared" si="44"/>
        <v>100</v>
      </c>
      <c r="I178" s="50"/>
    </row>
    <row r="179" spans="1:9" ht="31.5">
      <c r="A179" s="12" t="s">
        <v>32</v>
      </c>
      <c r="B179" s="11" t="s">
        <v>185</v>
      </c>
      <c r="C179" s="11" t="s">
        <v>220</v>
      </c>
      <c r="D179" s="44">
        <v>300000</v>
      </c>
      <c r="E179" s="44">
        <v>242600</v>
      </c>
      <c r="F179" s="44">
        <v>242600</v>
      </c>
      <c r="G179" s="48">
        <f t="shared" si="39"/>
        <v>80.86666666666666</v>
      </c>
      <c r="H179" s="9">
        <f t="shared" si="44"/>
        <v>100</v>
      </c>
      <c r="I179" s="50"/>
    </row>
    <row r="180" spans="1:9" ht="31.5">
      <c r="A180" s="12" t="s">
        <v>379</v>
      </c>
      <c r="B180" s="11" t="s">
        <v>378</v>
      </c>
      <c r="C180" s="11" t="s">
        <v>220</v>
      </c>
      <c r="D180" s="44">
        <v>70000</v>
      </c>
      <c r="E180" s="44">
        <v>6376</v>
      </c>
      <c r="F180" s="44">
        <v>6376</v>
      </c>
      <c r="G180" s="48">
        <f t="shared" si="39"/>
        <v>9.1085714285714285</v>
      </c>
      <c r="H180" s="9">
        <f t="shared" si="44"/>
        <v>100</v>
      </c>
      <c r="I180" s="50"/>
    </row>
    <row r="181" spans="1:9">
      <c r="A181" s="32" t="s">
        <v>339</v>
      </c>
      <c r="B181" s="17" t="s">
        <v>338</v>
      </c>
      <c r="C181" s="11" t="s">
        <v>220</v>
      </c>
      <c r="D181" s="44">
        <f>D185+D186</f>
        <v>5259296</v>
      </c>
      <c r="E181" s="44">
        <f>E185+E186+E182+E183+E184</f>
        <v>5259296</v>
      </c>
      <c r="F181" s="44">
        <f>F185+F186+F182+F183+F184</f>
        <v>3562078</v>
      </c>
      <c r="G181" s="48">
        <f t="shared" si="39"/>
        <v>67.729178962355419</v>
      </c>
      <c r="H181" s="9">
        <f t="shared" si="44"/>
        <v>67.729178962355419</v>
      </c>
      <c r="I181" s="50"/>
    </row>
    <row r="182" spans="1:9" ht="31.5" hidden="1">
      <c r="A182" s="32" t="s">
        <v>454</v>
      </c>
      <c r="B182" s="17" t="s">
        <v>455</v>
      </c>
      <c r="C182" s="11" t="s">
        <v>220</v>
      </c>
      <c r="D182" s="44">
        <v>0</v>
      </c>
      <c r="E182" s="44">
        <v>0</v>
      </c>
      <c r="F182" s="44"/>
      <c r="G182" s="48"/>
      <c r="H182" s="9" t="e">
        <f t="shared" si="44"/>
        <v>#DIV/0!</v>
      </c>
      <c r="I182" s="50"/>
    </row>
    <row r="183" spans="1:9" ht="47.25" hidden="1">
      <c r="A183" s="32" t="s">
        <v>458</v>
      </c>
      <c r="B183" s="17" t="s">
        <v>456</v>
      </c>
      <c r="C183" s="11" t="s">
        <v>220</v>
      </c>
      <c r="D183" s="44">
        <v>0</v>
      </c>
      <c r="E183" s="44">
        <v>0</v>
      </c>
      <c r="F183" s="44"/>
      <c r="G183" s="48"/>
      <c r="H183" s="9" t="e">
        <f t="shared" si="44"/>
        <v>#DIV/0!</v>
      </c>
      <c r="I183" s="50"/>
    </row>
    <row r="184" spans="1:9" ht="63" hidden="1">
      <c r="A184" s="32" t="s">
        <v>459</v>
      </c>
      <c r="B184" s="17" t="s">
        <v>457</v>
      </c>
      <c r="C184" s="11" t="s">
        <v>220</v>
      </c>
      <c r="D184" s="44">
        <v>0</v>
      </c>
      <c r="E184" s="44">
        <v>0</v>
      </c>
      <c r="F184" s="44"/>
      <c r="G184" s="48"/>
      <c r="H184" s="9" t="e">
        <f t="shared" si="44"/>
        <v>#DIV/0!</v>
      </c>
      <c r="I184" s="50"/>
    </row>
    <row r="185" spans="1:9" ht="51" customHeight="1">
      <c r="A185" s="12" t="s">
        <v>322</v>
      </c>
      <c r="B185" s="11" t="s">
        <v>336</v>
      </c>
      <c r="C185" s="11" t="s">
        <v>220</v>
      </c>
      <c r="D185" s="44">
        <v>5206703.04</v>
      </c>
      <c r="E185" s="44">
        <v>5206703.04</v>
      </c>
      <c r="F185" s="44">
        <v>3533581.38</v>
      </c>
      <c r="G185" s="48">
        <f t="shared" si="39"/>
        <v>67.866005663345845</v>
      </c>
      <c r="H185" s="9">
        <f t="shared" si="44"/>
        <v>67.866005663345845</v>
      </c>
      <c r="I185" s="65" t="s">
        <v>580</v>
      </c>
    </row>
    <row r="186" spans="1:9" ht="36" customHeight="1">
      <c r="A186" s="29" t="s">
        <v>302</v>
      </c>
      <c r="B186" s="11" t="s">
        <v>337</v>
      </c>
      <c r="C186" s="11" t="s">
        <v>220</v>
      </c>
      <c r="D186" s="44">
        <v>52592.959999999999</v>
      </c>
      <c r="E186" s="44">
        <v>52592.959999999999</v>
      </c>
      <c r="F186" s="44">
        <v>28496.62</v>
      </c>
      <c r="G186" s="48">
        <f t="shared" si="39"/>
        <v>54.183335564303661</v>
      </c>
      <c r="H186" s="9">
        <f t="shared" si="44"/>
        <v>54.183335564303661</v>
      </c>
      <c r="I186" s="66"/>
    </row>
    <row r="187" spans="1:9" ht="54" customHeight="1">
      <c r="A187" s="7" t="s">
        <v>519</v>
      </c>
      <c r="B187" s="8" t="s">
        <v>231</v>
      </c>
      <c r="C187" s="8" t="s">
        <v>220</v>
      </c>
      <c r="D187" s="43">
        <f>D188</f>
        <v>60000</v>
      </c>
      <c r="E187" s="43">
        <f t="shared" ref="E187:F189" si="48">E188</f>
        <v>9000</v>
      </c>
      <c r="F187" s="43">
        <f t="shared" si="48"/>
        <v>9000</v>
      </c>
      <c r="G187" s="48">
        <f t="shared" si="39"/>
        <v>15</v>
      </c>
      <c r="H187" s="9">
        <f t="shared" si="44"/>
        <v>100</v>
      </c>
      <c r="I187" s="50"/>
    </row>
    <row r="188" spans="1:9" ht="52.5" customHeight="1">
      <c r="A188" s="7" t="s">
        <v>520</v>
      </c>
      <c r="B188" s="8" t="s">
        <v>232</v>
      </c>
      <c r="C188" s="8" t="s">
        <v>220</v>
      </c>
      <c r="D188" s="43">
        <f>D189</f>
        <v>60000</v>
      </c>
      <c r="E188" s="43">
        <f t="shared" si="48"/>
        <v>9000</v>
      </c>
      <c r="F188" s="43">
        <f t="shared" si="48"/>
        <v>9000</v>
      </c>
      <c r="G188" s="48">
        <f t="shared" si="39"/>
        <v>15</v>
      </c>
      <c r="H188" s="9">
        <f t="shared" si="44"/>
        <v>100</v>
      </c>
      <c r="I188" s="50"/>
    </row>
    <row r="189" spans="1:9" ht="34.5" customHeight="1">
      <c r="A189" s="10" t="s">
        <v>233</v>
      </c>
      <c r="B189" s="8" t="s">
        <v>234</v>
      </c>
      <c r="C189" s="11" t="s">
        <v>220</v>
      </c>
      <c r="D189" s="44">
        <f>D190</f>
        <v>60000</v>
      </c>
      <c r="E189" s="44">
        <f t="shared" si="48"/>
        <v>9000</v>
      </c>
      <c r="F189" s="44">
        <f t="shared" si="48"/>
        <v>9000</v>
      </c>
      <c r="G189" s="48">
        <f t="shared" si="39"/>
        <v>15</v>
      </c>
      <c r="H189" s="9">
        <f t="shared" si="44"/>
        <v>100</v>
      </c>
      <c r="I189" s="50"/>
    </row>
    <row r="190" spans="1:9" ht="33.75" customHeight="1">
      <c r="A190" s="12" t="s">
        <v>235</v>
      </c>
      <c r="B190" s="11" t="s">
        <v>236</v>
      </c>
      <c r="C190" s="11" t="s">
        <v>220</v>
      </c>
      <c r="D190" s="44">
        <v>60000</v>
      </c>
      <c r="E190" s="44">
        <v>9000</v>
      </c>
      <c r="F190" s="44">
        <v>9000</v>
      </c>
      <c r="G190" s="48">
        <f t="shared" si="39"/>
        <v>15</v>
      </c>
      <c r="H190" s="9">
        <f t="shared" si="44"/>
        <v>100</v>
      </c>
      <c r="I190" s="50"/>
    </row>
    <row r="191" spans="1:9" ht="47.25">
      <c r="A191" s="7" t="s">
        <v>521</v>
      </c>
      <c r="B191" s="8" t="s">
        <v>205</v>
      </c>
      <c r="C191" s="8" t="s">
        <v>220</v>
      </c>
      <c r="D191" s="43">
        <f>D192</f>
        <v>554000</v>
      </c>
      <c r="E191" s="43">
        <f t="shared" ref="E191:F193" si="49">E192</f>
        <v>393800</v>
      </c>
      <c r="F191" s="43">
        <f t="shared" si="49"/>
        <v>393790</v>
      </c>
      <c r="G191" s="48">
        <f t="shared" si="39"/>
        <v>71.081227436823099</v>
      </c>
      <c r="H191" s="9">
        <f t="shared" si="44"/>
        <v>99.997460639918742</v>
      </c>
      <c r="I191" s="50"/>
    </row>
    <row r="192" spans="1:9" ht="63">
      <c r="A192" s="7" t="s">
        <v>522</v>
      </c>
      <c r="B192" s="8" t="s">
        <v>206</v>
      </c>
      <c r="C192" s="8" t="s">
        <v>220</v>
      </c>
      <c r="D192" s="43">
        <f>D193</f>
        <v>554000</v>
      </c>
      <c r="E192" s="43">
        <f t="shared" si="49"/>
        <v>393800</v>
      </c>
      <c r="F192" s="43">
        <f t="shared" si="49"/>
        <v>393790</v>
      </c>
      <c r="G192" s="48">
        <f t="shared" si="39"/>
        <v>71.081227436823099</v>
      </c>
      <c r="H192" s="9">
        <f t="shared" si="44"/>
        <v>99.997460639918742</v>
      </c>
      <c r="I192" s="50"/>
    </row>
    <row r="193" spans="1:9" ht="63">
      <c r="A193" s="10" t="s">
        <v>203</v>
      </c>
      <c r="B193" s="11" t="s">
        <v>207</v>
      </c>
      <c r="C193" s="11" t="s">
        <v>220</v>
      </c>
      <c r="D193" s="44">
        <f>D194</f>
        <v>554000</v>
      </c>
      <c r="E193" s="44">
        <f t="shared" si="49"/>
        <v>393800</v>
      </c>
      <c r="F193" s="44">
        <f t="shared" si="49"/>
        <v>393790</v>
      </c>
      <c r="G193" s="48">
        <f t="shared" si="39"/>
        <v>71.081227436823099</v>
      </c>
      <c r="H193" s="9">
        <f t="shared" si="44"/>
        <v>99.997460639918742</v>
      </c>
      <c r="I193" s="50"/>
    </row>
    <row r="194" spans="1:9" ht="31.5">
      <c r="A194" s="12" t="s">
        <v>204</v>
      </c>
      <c r="B194" s="11" t="s">
        <v>208</v>
      </c>
      <c r="C194" s="11" t="s">
        <v>220</v>
      </c>
      <c r="D194" s="44">
        <v>554000</v>
      </c>
      <c r="E194" s="44">
        <v>393800</v>
      </c>
      <c r="F194" s="44">
        <f>13800+56990+323000</f>
        <v>393790</v>
      </c>
      <c r="G194" s="48">
        <f t="shared" si="39"/>
        <v>71.081227436823099</v>
      </c>
      <c r="H194" s="9">
        <f t="shared" si="44"/>
        <v>99.997460639918742</v>
      </c>
      <c r="I194" s="50"/>
    </row>
    <row r="195" spans="1:9" ht="47.25">
      <c r="A195" s="7" t="s">
        <v>278</v>
      </c>
      <c r="B195" s="8" t="s">
        <v>169</v>
      </c>
      <c r="C195" s="8" t="s">
        <v>220</v>
      </c>
      <c r="D195" s="43">
        <f>D196</f>
        <v>301000</v>
      </c>
      <c r="E195" s="43">
        <f t="shared" ref="E195:F197" si="50">E196</f>
        <v>344076</v>
      </c>
      <c r="F195" s="43">
        <f t="shared" si="50"/>
        <v>344076</v>
      </c>
      <c r="G195" s="48">
        <f t="shared" si="39"/>
        <v>114.3109634551495</v>
      </c>
      <c r="H195" s="9">
        <f t="shared" si="44"/>
        <v>100</v>
      </c>
      <c r="I195" s="50"/>
    </row>
    <row r="196" spans="1:9" ht="63">
      <c r="A196" s="7" t="s">
        <v>279</v>
      </c>
      <c r="B196" s="8" t="s">
        <v>170</v>
      </c>
      <c r="C196" s="8" t="s">
        <v>220</v>
      </c>
      <c r="D196" s="43">
        <f>D197</f>
        <v>301000</v>
      </c>
      <c r="E196" s="43">
        <f t="shared" si="50"/>
        <v>344076</v>
      </c>
      <c r="F196" s="43">
        <f t="shared" si="50"/>
        <v>344076</v>
      </c>
      <c r="G196" s="48">
        <f t="shared" si="39"/>
        <v>114.3109634551495</v>
      </c>
      <c r="H196" s="9">
        <f t="shared" si="44"/>
        <v>100</v>
      </c>
      <c r="I196" s="50"/>
    </row>
    <row r="197" spans="1:9" ht="78.75">
      <c r="A197" s="10" t="s">
        <v>168</v>
      </c>
      <c r="B197" s="11" t="s">
        <v>171</v>
      </c>
      <c r="C197" s="11" t="s">
        <v>220</v>
      </c>
      <c r="D197" s="44">
        <f>D198</f>
        <v>301000</v>
      </c>
      <c r="E197" s="44">
        <f t="shared" si="50"/>
        <v>344076</v>
      </c>
      <c r="F197" s="44">
        <f t="shared" si="50"/>
        <v>344076</v>
      </c>
      <c r="G197" s="48">
        <f t="shared" si="39"/>
        <v>114.3109634551495</v>
      </c>
      <c r="H197" s="9">
        <f t="shared" si="44"/>
        <v>100</v>
      </c>
      <c r="I197" s="50"/>
    </row>
    <row r="198" spans="1:9" ht="31.5">
      <c r="A198" s="12" t="s">
        <v>198</v>
      </c>
      <c r="B198" s="11" t="s">
        <v>172</v>
      </c>
      <c r="C198" s="11" t="s">
        <v>220</v>
      </c>
      <c r="D198" s="44">
        <v>301000</v>
      </c>
      <c r="E198" s="44">
        <v>344076</v>
      </c>
      <c r="F198" s="44">
        <v>344076</v>
      </c>
      <c r="G198" s="48">
        <f t="shared" si="39"/>
        <v>114.3109634551495</v>
      </c>
      <c r="H198" s="9">
        <f t="shared" si="44"/>
        <v>100</v>
      </c>
      <c r="I198" s="50"/>
    </row>
    <row r="199" spans="1:9" ht="96.75" customHeight="1">
      <c r="A199" s="7" t="s">
        <v>523</v>
      </c>
      <c r="B199" s="8" t="s">
        <v>177</v>
      </c>
      <c r="C199" s="8" t="s">
        <v>220</v>
      </c>
      <c r="D199" s="43">
        <f>D200</f>
        <v>6069858.0899999999</v>
      </c>
      <c r="E199" s="43">
        <f t="shared" ref="E199:F199" si="51">E200</f>
        <v>30256894.720000003</v>
      </c>
      <c r="F199" s="43">
        <f t="shared" si="51"/>
        <v>20943143.260000002</v>
      </c>
      <c r="G199" s="48">
        <f t="shared" si="39"/>
        <v>345.03513837503903</v>
      </c>
      <c r="H199" s="9">
        <f t="shared" si="44"/>
        <v>69.217755006948707</v>
      </c>
      <c r="I199" s="54"/>
    </row>
    <row r="200" spans="1:9" ht="94.5">
      <c r="A200" s="7" t="s">
        <v>524</v>
      </c>
      <c r="B200" s="8" t="s">
        <v>174</v>
      </c>
      <c r="C200" s="8" t="s">
        <v>220</v>
      </c>
      <c r="D200" s="43">
        <f>D201+D207+D211+D214+D216+D221</f>
        <v>6069858.0899999999</v>
      </c>
      <c r="E200" s="43">
        <f>E201+E207+E211+E214+E216+E221+E219</f>
        <v>30256894.720000003</v>
      </c>
      <c r="F200" s="43">
        <f>F201+F207+F211+F214+F216+F221+F219</f>
        <v>20943143.260000002</v>
      </c>
      <c r="G200" s="48">
        <f t="shared" si="39"/>
        <v>345.03513837503903</v>
      </c>
      <c r="H200" s="9">
        <f t="shared" si="44"/>
        <v>69.217755006948707</v>
      </c>
      <c r="I200" s="50"/>
    </row>
    <row r="201" spans="1:9" ht="47.25">
      <c r="A201" s="10" t="s">
        <v>175</v>
      </c>
      <c r="B201" s="11" t="s">
        <v>197</v>
      </c>
      <c r="C201" s="11" t="s">
        <v>220</v>
      </c>
      <c r="D201" s="44">
        <f>D203+D204+D205</f>
        <v>1134085.7</v>
      </c>
      <c r="E201" s="44">
        <f>E203+E204+E202+E205+E206</f>
        <v>9975184.4400000013</v>
      </c>
      <c r="F201" s="44">
        <f>F203+F204+F202+F205+F206</f>
        <v>1929570.8299999998</v>
      </c>
      <c r="G201" s="48">
        <f t="shared" si="39"/>
        <v>170.14329957603732</v>
      </c>
      <c r="H201" s="9">
        <f t="shared" si="44"/>
        <v>19.343710801601976</v>
      </c>
      <c r="I201" s="50"/>
    </row>
    <row r="202" spans="1:9" ht="81.75" customHeight="1">
      <c r="A202" s="10" t="s">
        <v>557</v>
      </c>
      <c r="B202" s="11" t="s">
        <v>558</v>
      </c>
      <c r="C202" s="11" t="s">
        <v>220</v>
      </c>
      <c r="D202" s="44">
        <v>0</v>
      </c>
      <c r="E202" s="44">
        <v>2389639.58</v>
      </c>
      <c r="F202" s="44">
        <v>78654.990000000005</v>
      </c>
      <c r="G202" s="48" t="s">
        <v>571</v>
      </c>
      <c r="H202" s="9">
        <f t="shared" si="44"/>
        <v>3.2915001349282975</v>
      </c>
      <c r="I202" s="67" t="s">
        <v>581</v>
      </c>
    </row>
    <row r="203" spans="1:9">
      <c r="A203" s="12" t="s">
        <v>332</v>
      </c>
      <c r="B203" s="11" t="s">
        <v>333</v>
      </c>
      <c r="C203" s="11" t="s">
        <v>220</v>
      </c>
      <c r="D203" s="44">
        <v>594085.69999999995</v>
      </c>
      <c r="E203" s="44">
        <v>2586265.7000000002</v>
      </c>
      <c r="F203" s="44">
        <v>1679498.38</v>
      </c>
      <c r="G203" s="48">
        <f t="shared" si="39"/>
        <v>282.70304772526924</v>
      </c>
      <c r="H203" s="9">
        <f t="shared" si="44"/>
        <v>64.939127484078668</v>
      </c>
      <c r="I203" s="68"/>
    </row>
    <row r="204" spans="1:9" ht="63">
      <c r="A204" s="12" t="s">
        <v>410</v>
      </c>
      <c r="B204" s="11" t="s">
        <v>411</v>
      </c>
      <c r="C204" s="11" t="s">
        <v>220</v>
      </c>
      <c r="D204" s="44">
        <v>200000</v>
      </c>
      <c r="E204" s="44">
        <v>0</v>
      </c>
      <c r="F204" s="44"/>
      <c r="G204" s="48">
        <f t="shared" si="39"/>
        <v>0</v>
      </c>
      <c r="H204" s="9">
        <v>0</v>
      </c>
      <c r="I204" s="68"/>
    </row>
    <row r="205" spans="1:9" ht="50.25" customHeight="1">
      <c r="A205" s="34" t="s">
        <v>525</v>
      </c>
      <c r="B205" s="11" t="s">
        <v>526</v>
      </c>
      <c r="C205" s="11" t="s">
        <v>220</v>
      </c>
      <c r="D205" s="44">
        <v>340000</v>
      </c>
      <c r="E205" s="44">
        <v>2729639.58</v>
      </c>
      <c r="F205" s="44">
        <v>94329.96</v>
      </c>
      <c r="G205" s="48">
        <f t="shared" si="39"/>
        <v>27.744105882352944</v>
      </c>
      <c r="H205" s="9">
        <f t="shared" si="44"/>
        <v>3.455766127189583</v>
      </c>
      <c r="I205" s="68"/>
    </row>
    <row r="206" spans="1:9" ht="37.5" customHeight="1">
      <c r="A206" s="34" t="s">
        <v>559</v>
      </c>
      <c r="B206" s="11" t="s">
        <v>560</v>
      </c>
      <c r="C206" s="11" t="s">
        <v>220</v>
      </c>
      <c r="D206" s="44">
        <v>0</v>
      </c>
      <c r="E206" s="44">
        <v>2269639.58</v>
      </c>
      <c r="F206" s="44">
        <v>77087.5</v>
      </c>
      <c r="G206" s="48" t="s">
        <v>571</v>
      </c>
      <c r="H206" s="9">
        <f t="shared" ref="H206" si="52">F206/E206*100</f>
        <v>3.3964643848870493</v>
      </c>
      <c r="I206" s="69"/>
    </row>
    <row r="207" spans="1:9" ht="47.25">
      <c r="A207" s="10" t="s">
        <v>176</v>
      </c>
      <c r="B207" s="11" t="s">
        <v>188</v>
      </c>
      <c r="C207" s="11" t="s">
        <v>220</v>
      </c>
      <c r="D207" s="44">
        <f>D209+D210+D208</f>
        <v>1000000</v>
      </c>
      <c r="E207" s="44">
        <f>E209+E210+E208</f>
        <v>8453434</v>
      </c>
      <c r="F207" s="44">
        <f>F209+F210+F208</f>
        <v>8452641.1400000006</v>
      </c>
      <c r="G207" s="48">
        <f t="shared" si="39"/>
        <v>845.26411400000006</v>
      </c>
      <c r="H207" s="9">
        <f t="shared" si="44"/>
        <v>99.990620853016665</v>
      </c>
      <c r="I207" s="50"/>
    </row>
    <row r="208" spans="1:9" ht="18.75" customHeight="1">
      <c r="A208" s="12" t="s">
        <v>362</v>
      </c>
      <c r="B208" s="11" t="s">
        <v>363</v>
      </c>
      <c r="C208" s="11" t="s">
        <v>220</v>
      </c>
      <c r="D208" s="44">
        <v>1000000</v>
      </c>
      <c r="E208" s="44">
        <v>8453434</v>
      </c>
      <c r="F208" s="44">
        <v>8452641.1400000006</v>
      </c>
      <c r="G208" s="48">
        <f t="shared" si="39"/>
        <v>845.26411400000006</v>
      </c>
      <c r="H208" s="9">
        <f t="shared" si="44"/>
        <v>99.990620853016665</v>
      </c>
      <c r="I208" s="50"/>
    </row>
    <row r="209" spans="1:9" ht="47.25" hidden="1">
      <c r="A209" s="12" t="s">
        <v>286</v>
      </c>
      <c r="B209" s="11" t="s">
        <v>287</v>
      </c>
      <c r="C209" s="11" t="s">
        <v>220</v>
      </c>
      <c r="D209" s="44">
        <v>0</v>
      </c>
      <c r="E209" s="44">
        <v>0</v>
      </c>
      <c r="F209" s="44"/>
      <c r="G209" s="48" t="e">
        <f t="shared" si="39"/>
        <v>#DIV/0!</v>
      </c>
      <c r="H209" s="9" t="e">
        <f t="shared" si="44"/>
        <v>#DIV/0!</v>
      </c>
      <c r="I209" s="50"/>
    </row>
    <row r="210" spans="1:9" ht="49.5" hidden="1" customHeight="1">
      <c r="A210" s="12" t="s">
        <v>258</v>
      </c>
      <c r="B210" s="17" t="s">
        <v>259</v>
      </c>
      <c r="C210" s="11" t="s">
        <v>220</v>
      </c>
      <c r="D210" s="44">
        <v>0</v>
      </c>
      <c r="E210" s="44">
        <v>0</v>
      </c>
      <c r="F210" s="44"/>
      <c r="G210" s="48" t="e">
        <f t="shared" si="39"/>
        <v>#DIV/0!</v>
      </c>
      <c r="H210" s="9" t="e">
        <f t="shared" si="44"/>
        <v>#DIV/0!</v>
      </c>
      <c r="I210" s="50"/>
    </row>
    <row r="211" spans="1:9" ht="47.25">
      <c r="A211" s="10" t="s">
        <v>224</v>
      </c>
      <c r="B211" s="11" t="s">
        <v>223</v>
      </c>
      <c r="C211" s="11" t="s">
        <v>220</v>
      </c>
      <c r="D211" s="44">
        <f>D212</f>
        <v>2000000</v>
      </c>
      <c r="E211" s="44">
        <f t="shared" ref="E211:F211" si="53">E212</f>
        <v>4832235.05</v>
      </c>
      <c r="F211" s="44">
        <f t="shared" si="53"/>
        <v>3886190.28</v>
      </c>
      <c r="G211" s="48">
        <f t="shared" ref="G211:G277" si="54">F211/D211*100</f>
        <v>194.30951399999998</v>
      </c>
      <c r="H211" s="9">
        <f t="shared" si="44"/>
        <v>80.422211249843897</v>
      </c>
      <c r="I211" s="50"/>
    </row>
    <row r="212" spans="1:9" ht="44.25" customHeight="1">
      <c r="A212" s="25" t="s">
        <v>225</v>
      </c>
      <c r="B212" s="11" t="s">
        <v>238</v>
      </c>
      <c r="C212" s="11" t="s">
        <v>220</v>
      </c>
      <c r="D212" s="44">
        <v>2000000</v>
      </c>
      <c r="E212" s="44">
        <v>4832235.05</v>
      </c>
      <c r="F212" s="44">
        <v>3886190.28</v>
      </c>
      <c r="G212" s="48">
        <f t="shared" si="54"/>
        <v>194.30951399999998</v>
      </c>
      <c r="H212" s="9">
        <f t="shared" si="44"/>
        <v>80.422211249843897</v>
      </c>
      <c r="I212" s="54" t="s">
        <v>582</v>
      </c>
    </row>
    <row r="213" spans="1:9" ht="63" hidden="1">
      <c r="A213" s="28" t="s">
        <v>388</v>
      </c>
      <c r="B213" s="11" t="s">
        <v>389</v>
      </c>
      <c r="C213" s="11" t="s">
        <v>220</v>
      </c>
      <c r="D213" s="44"/>
      <c r="E213" s="44"/>
      <c r="F213" s="44"/>
      <c r="G213" s="48" t="e">
        <f t="shared" si="54"/>
        <v>#DIV/0!</v>
      </c>
      <c r="H213" s="9" t="e">
        <f t="shared" si="44"/>
        <v>#DIV/0!</v>
      </c>
      <c r="I213" s="50"/>
    </row>
    <row r="214" spans="1:9" ht="47.25">
      <c r="A214" s="10" t="s">
        <v>187</v>
      </c>
      <c r="B214" s="11" t="s">
        <v>239</v>
      </c>
      <c r="C214" s="11" t="s">
        <v>220</v>
      </c>
      <c r="D214" s="44">
        <f>D215</f>
        <v>500000</v>
      </c>
      <c r="E214" s="44">
        <f t="shared" ref="E214:F214" si="55">E215</f>
        <v>500000</v>
      </c>
      <c r="F214" s="44">
        <f t="shared" si="55"/>
        <v>500000</v>
      </c>
      <c r="G214" s="48">
        <f t="shared" si="54"/>
        <v>100</v>
      </c>
      <c r="H214" s="9">
        <f t="shared" si="44"/>
        <v>100</v>
      </c>
      <c r="I214" s="50"/>
    </row>
    <row r="215" spans="1:9">
      <c r="A215" s="12" t="s">
        <v>186</v>
      </c>
      <c r="B215" s="11" t="s">
        <v>240</v>
      </c>
      <c r="C215" s="11" t="s">
        <v>220</v>
      </c>
      <c r="D215" s="44">
        <v>500000</v>
      </c>
      <c r="E215" s="44">
        <v>500000</v>
      </c>
      <c r="F215" s="44">
        <v>500000</v>
      </c>
      <c r="G215" s="48">
        <f t="shared" si="54"/>
        <v>100</v>
      </c>
      <c r="H215" s="9">
        <f t="shared" si="44"/>
        <v>100</v>
      </c>
      <c r="I215" s="50"/>
    </row>
    <row r="216" spans="1:9" ht="47.25">
      <c r="A216" s="24" t="s">
        <v>221</v>
      </c>
      <c r="B216" s="11" t="s">
        <v>237</v>
      </c>
      <c r="C216" s="11" t="s">
        <v>220</v>
      </c>
      <c r="D216" s="44">
        <f>D218+D217</f>
        <v>240000</v>
      </c>
      <c r="E216" s="44">
        <f>E218+E217</f>
        <v>553328</v>
      </c>
      <c r="F216" s="44">
        <f>F218+F217</f>
        <v>553328</v>
      </c>
      <c r="G216" s="48">
        <f t="shared" si="54"/>
        <v>230.55333333333334</v>
      </c>
      <c r="H216" s="9">
        <f t="shared" si="44"/>
        <v>100</v>
      </c>
      <c r="I216" s="50"/>
    </row>
    <row r="217" spans="1:9" ht="14.25" customHeight="1">
      <c r="A217" s="24" t="s">
        <v>222</v>
      </c>
      <c r="B217" s="11" t="s">
        <v>241</v>
      </c>
      <c r="C217" s="11" t="s">
        <v>220</v>
      </c>
      <c r="D217" s="44">
        <v>240000</v>
      </c>
      <c r="E217" s="44">
        <v>553328</v>
      </c>
      <c r="F217" s="44">
        <v>553328</v>
      </c>
      <c r="G217" s="48">
        <f t="shared" si="54"/>
        <v>230.55333333333334</v>
      </c>
      <c r="H217" s="9">
        <f t="shared" si="44"/>
        <v>100</v>
      </c>
      <c r="I217" s="50"/>
    </row>
    <row r="218" spans="1:9" ht="14.25" hidden="1" customHeight="1">
      <c r="A218" s="24" t="s">
        <v>381</v>
      </c>
      <c r="B218" s="11" t="s">
        <v>460</v>
      </c>
      <c r="C218" s="11" t="s">
        <v>220</v>
      </c>
      <c r="D218" s="44">
        <v>0</v>
      </c>
      <c r="E218" s="44">
        <v>0</v>
      </c>
      <c r="F218" s="44"/>
      <c r="G218" s="48" t="e">
        <f t="shared" si="54"/>
        <v>#DIV/0!</v>
      </c>
      <c r="H218" s="9" t="e">
        <f t="shared" si="44"/>
        <v>#DIV/0!</v>
      </c>
      <c r="I218" s="50"/>
    </row>
    <row r="219" spans="1:9" ht="52.5" customHeight="1">
      <c r="A219" s="12" t="s">
        <v>561</v>
      </c>
      <c r="B219" s="11" t="s">
        <v>562</v>
      </c>
      <c r="C219" s="11" t="s">
        <v>220</v>
      </c>
      <c r="D219" s="44">
        <f>D220</f>
        <v>0</v>
      </c>
      <c r="E219" s="44">
        <f>E220</f>
        <v>914033</v>
      </c>
      <c r="F219" s="44">
        <f>F220</f>
        <v>914033</v>
      </c>
      <c r="G219" s="48" t="s">
        <v>571</v>
      </c>
      <c r="H219" s="9">
        <f t="shared" si="44"/>
        <v>100</v>
      </c>
      <c r="I219" s="50"/>
    </row>
    <row r="220" spans="1:9" ht="18" customHeight="1">
      <c r="A220" s="22" t="s">
        <v>381</v>
      </c>
      <c r="B220" s="11" t="s">
        <v>563</v>
      </c>
      <c r="C220" s="11" t="s">
        <v>220</v>
      </c>
      <c r="D220" s="44">
        <v>0</v>
      </c>
      <c r="E220" s="44">
        <v>914033</v>
      </c>
      <c r="F220" s="44">
        <v>914033</v>
      </c>
      <c r="G220" s="48" t="s">
        <v>571</v>
      </c>
      <c r="H220" s="9">
        <f t="shared" si="44"/>
        <v>100</v>
      </c>
      <c r="I220" s="50"/>
    </row>
    <row r="221" spans="1:9" ht="47.25">
      <c r="A221" s="12" t="s">
        <v>349</v>
      </c>
      <c r="B221" s="11" t="s">
        <v>348</v>
      </c>
      <c r="C221" s="11" t="s">
        <v>220</v>
      </c>
      <c r="D221" s="44">
        <f>D224+D222+D223</f>
        <v>1195772.3900000001</v>
      </c>
      <c r="E221" s="44">
        <f>E224+E222+E223</f>
        <v>5028680.2300000004</v>
      </c>
      <c r="F221" s="44">
        <f>F224+F222+F223</f>
        <v>4707380.0100000007</v>
      </c>
      <c r="G221" s="48">
        <f t="shared" si="54"/>
        <v>393.66856513554393</v>
      </c>
      <c r="H221" s="9">
        <f t="shared" si="44"/>
        <v>93.610645232854665</v>
      </c>
      <c r="I221" s="50"/>
    </row>
    <row r="222" spans="1:9" ht="51" customHeight="1">
      <c r="A222" s="12" t="s">
        <v>306</v>
      </c>
      <c r="B222" s="11" t="s">
        <v>463</v>
      </c>
      <c r="C222" s="11" t="s">
        <v>220</v>
      </c>
      <c r="D222" s="44">
        <v>342632.81</v>
      </c>
      <c r="E222" s="44">
        <v>224089.27</v>
      </c>
      <c r="F222" s="44">
        <f>3908.23</f>
        <v>3908.23</v>
      </c>
      <c r="G222" s="48">
        <f t="shared" si="54"/>
        <v>1.1406467465856525</v>
      </c>
      <c r="H222" s="9">
        <f t="shared" si="44"/>
        <v>1.744050484880423</v>
      </c>
      <c r="I222" s="54" t="s">
        <v>583</v>
      </c>
    </row>
    <row r="223" spans="1:9" ht="27" customHeight="1">
      <c r="A223" s="12" t="s">
        <v>461</v>
      </c>
      <c r="B223" s="11" t="s">
        <v>350</v>
      </c>
      <c r="C223" s="11" t="s">
        <v>220</v>
      </c>
      <c r="D223" s="44">
        <v>827545.39</v>
      </c>
      <c r="E223" s="44">
        <v>4660453.2300000004</v>
      </c>
      <c r="F223" s="44">
        <v>4562367.6100000003</v>
      </c>
      <c r="G223" s="48">
        <f t="shared" si="54"/>
        <v>551.31327720887919</v>
      </c>
      <c r="H223" s="9">
        <f t="shared" si="44"/>
        <v>97.89536306536435</v>
      </c>
      <c r="I223" s="50"/>
    </row>
    <row r="224" spans="1:9" ht="31.5">
      <c r="A224" s="12" t="s">
        <v>462</v>
      </c>
      <c r="B224" s="11" t="s">
        <v>351</v>
      </c>
      <c r="C224" s="11" t="s">
        <v>220</v>
      </c>
      <c r="D224" s="44">
        <v>25594.19</v>
      </c>
      <c r="E224" s="44">
        <v>144137.73000000001</v>
      </c>
      <c r="F224" s="44">
        <v>141104.17000000001</v>
      </c>
      <c r="G224" s="48">
        <f t="shared" si="54"/>
        <v>551.31328633568796</v>
      </c>
      <c r="H224" s="9">
        <f t="shared" si="44"/>
        <v>97.895374098093541</v>
      </c>
      <c r="I224" s="50"/>
    </row>
    <row r="225" spans="1:9" ht="47.25">
      <c r="A225" s="7" t="s">
        <v>527</v>
      </c>
      <c r="B225" s="8" t="s">
        <v>82</v>
      </c>
      <c r="C225" s="8" t="s">
        <v>220</v>
      </c>
      <c r="D225" s="43">
        <f>D226</f>
        <v>6840477</v>
      </c>
      <c r="E225" s="43">
        <f t="shared" ref="E225:F227" si="56">E226</f>
        <v>6840477</v>
      </c>
      <c r="F225" s="43">
        <f t="shared" si="56"/>
        <v>6840477</v>
      </c>
      <c r="G225" s="48">
        <f t="shared" si="54"/>
        <v>100</v>
      </c>
      <c r="H225" s="9">
        <f t="shared" si="44"/>
        <v>100</v>
      </c>
      <c r="I225" s="50"/>
    </row>
    <row r="226" spans="1:9" ht="63">
      <c r="A226" s="7" t="s">
        <v>528</v>
      </c>
      <c r="B226" s="8" t="s">
        <v>83</v>
      </c>
      <c r="C226" s="8" t="s">
        <v>220</v>
      </c>
      <c r="D226" s="43">
        <f>D227</f>
        <v>6840477</v>
      </c>
      <c r="E226" s="43">
        <f t="shared" si="56"/>
        <v>6840477</v>
      </c>
      <c r="F226" s="43">
        <f t="shared" si="56"/>
        <v>6840477</v>
      </c>
      <c r="G226" s="48">
        <f t="shared" si="54"/>
        <v>100</v>
      </c>
      <c r="H226" s="9">
        <f t="shared" si="44"/>
        <v>100</v>
      </c>
      <c r="I226" s="50"/>
    </row>
    <row r="227" spans="1:9" ht="47.25">
      <c r="A227" s="10" t="s">
        <v>106</v>
      </c>
      <c r="B227" s="11" t="s">
        <v>84</v>
      </c>
      <c r="C227" s="11" t="s">
        <v>220</v>
      </c>
      <c r="D227" s="44">
        <f>D228</f>
        <v>6840477</v>
      </c>
      <c r="E227" s="44">
        <f t="shared" si="56"/>
        <v>6840477</v>
      </c>
      <c r="F227" s="44">
        <f t="shared" si="56"/>
        <v>6840477</v>
      </c>
      <c r="G227" s="48">
        <f t="shared" si="54"/>
        <v>100</v>
      </c>
      <c r="H227" s="9">
        <f t="shared" si="44"/>
        <v>100</v>
      </c>
      <c r="I227" s="50"/>
    </row>
    <row r="228" spans="1:9" ht="31.5">
      <c r="A228" s="12" t="s">
        <v>265</v>
      </c>
      <c r="B228" s="35" t="s">
        <v>264</v>
      </c>
      <c r="C228" s="11" t="s">
        <v>220</v>
      </c>
      <c r="D228" s="44">
        <v>6840477</v>
      </c>
      <c r="E228" s="44">
        <v>6840477</v>
      </c>
      <c r="F228" s="44">
        <v>6840477</v>
      </c>
      <c r="G228" s="48">
        <f t="shared" si="54"/>
        <v>100</v>
      </c>
      <c r="H228" s="9">
        <f t="shared" si="44"/>
        <v>100</v>
      </c>
      <c r="I228" s="50"/>
    </row>
    <row r="229" spans="1:9" ht="43.5" customHeight="1">
      <c r="A229" s="7" t="s">
        <v>529</v>
      </c>
      <c r="B229" s="8" t="s">
        <v>85</v>
      </c>
      <c r="C229" s="8" t="s">
        <v>220</v>
      </c>
      <c r="D229" s="43">
        <f>D230</f>
        <v>1069740</v>
      </c>
      <c r="E229" s="43">
        <f t="shared" ref="E229:F231" si="57">E230</f>
        <v>152820</v>
      </c>
      <c r="F229" s="43">
        <f t="shared" si="57"/>
        <v>0</v>
      </c>
      <c r="G229" s="48">
        <f t="shared" si="54"/>
        <v>0</v>
      </c>
      <c r="H229" s="9">
        <f t="shared" si="44"/>
        <v>0</v>
      </c>
      <c r="I229" s="50"/>
    </row>
    <row r="230" spans="1:9" ht="47.25">
      <c r="A230" s="7" t="s">
        <v>530</v>
      </c>
      <c r="B230" s="8" t="s">
        <v>86</v>
      </c>
      <c r="C230" s="8" t="s">
        <v>220</v>
      </c>
      <c r="D230" s="43">
        <f>D231</f>
        <v>1069740</v>
      </c>
      <c r="E230" s="43">
        <f t="shared" si="57"/>
        <v>152820</v>
      </c>
      <c r="F230" s="43">
        <f t="shared" si="57"/>
        <v>0</v>
      </c>
      <c r="G230" s="48">
        <f t="shared" si="54"/>
        <v>0</v>
      </c>
      <c r="H230" s="9">
        <f t="shared" si="44"/>
        <v>0</v>
      </c>
      <c r="I230" s="50"/>
    </row>
    <row r="231" spans="1:9" ht="63">
      <c r="A231" s="10" t="s">
        <v>194</v>
      </c>
      <c r="B231" s="11" t="s">
        <v>87</v>
      </c>
      <c r="C231" s="11" t="s">
        <v>220</v>
      </c>
      <c r="D231" s="44">
        <f>D232</f>
        <v>1069740</v>
      </c>
      <c r="E231" s="44">
        <f t="shared" si="57"/>
        <v>152820</v>
      </c>
      <c r="F231" s="44">
        <f t="shared" si="57"/>
        <v>0</v>
      </c>
      <c r="G231" s="48">
        <f t="shared" si="54"/>
        <v>0</v>
      </c>
      <c r="H231" s="9">
        <f t="shared" si="44"/>
        <v>0</v>
      </c>
      <c r="I231" s="50"/>
    </row>
    <row r="232" spans="1:9" ht="109.5" customHeight="1">
      <c r="A232" s="12" t="s">
        <v>20</v>
      </c>
      <c r="B232" s="11" t="s">
        <v>88</v>
      </c>
      <c r="C232" s="11" t="s">
        <v>220</v>
      </c>
      <c r="D232" s="44">
        <v>1069740</v>
      </c>
      <c r="E232" s="44">
        <v>152820</v>
      </c>
      <c r="F232" s="44">
        <v>0</v>
      </c>
      <c r="G232" s="48">
        <f t="shared" si="54"/>
        <v>0</v>
      </c>
      <c r="H232" s="9">
        <f t="shared" si="44"/>
        <v>0</v>
      </c>
      <c r="I232" s="54" t="s">
        <v>584</v>
      </c>
    </row>
    <row r="233" spans="1:9" ht="82.5" customHeight="1">
      <c r="A233" s="36" t="s">
        <v>288</v>
      </c>
      <c r="B233" s="8" t="s">
        <v>290</v>
      </c>
      <c r="C233" s="8" t="s">
        <v>220</v>
      </c>
      <c r="D233" s="43">
        <f>D234</f>
        <v>161290322.58000001</v>
      </c>
      <c r="E233" s="43">
        <f>E234</f>
        <v>264014947.81</v>
      </c>
      <c r="F233" s="43">
        <f>F234</f>
        <v>189097836.52000001</v>
      </c>
      <c r="G233" s="48">
        <f t="shared" si="54"/>
        <v>117.24065864286896</v>
      </c>
      <c r="H233" s="9">
        <f t="shared" si="44"/>
        <v>71.623912997564616</v>
      </c>
      <c r="I233" s="54"/>
    </row>
    <row r="234" spans="1:9" ht="82.5" customHeight="1">
      <c r="A234" s="36" t="s">
        <v>289</v>
      </c>
      <c r="B234" s="8" t="s">
        <v>291</v>
      </c>
      <c r="C234" s="8" t="s">
        <v>220</v>
      </c>
      <c r="D234" s="43">
        <f>D236+D237+D238</f>
        <v>161290322.58000001</v>
      </c>
      <c r="E234" s="43">
        <f>E236+E237+E238+E239</f>
        <v>264014947.81</v>
      </c>
      <c r="F234" s="43">
        <f>F235+F239</f>
        <v>189097836.52000001</v>
      </c>
      <c r="G234" s="48">
        <f t="shared" si="54"/>
        <v>117.24065864286896</v>
      </c>
      <c r="H234" s="9">
        <f t="shared" si="44"/>
        <v>71.623912997564616</v>
      </c>
      <c r="I234" s="50"/>
    </row>
    <row r="235" spans="1:9" s="55" customFormat="1" ht="36.75" customHeight="1">
      <c r="A235" s="16" t="s">
        <v>464</v>
      </c>
      <c r="B235" s="11" t="s">
        <v>465</v>
      </c>
      <c r="C235" s="11" t="s">
        <v>220</v>
      </c>
      <c r="D235" s="44">
        <f>D236+D237+D238</f>
        <v>161290322.58000001</v>
      </c>
      <c r="E235" s="44">
        <f>E236+E237+E238</f>
        <v>118477279.11</v>
      </c>
      <c r="F235" s="44">
        <f>F236+F237+F238</f>
        <v>43560168.830000006</v>
      </c>
      <c r="G235" s="48">
        <f t="shared" si="54"/>
        <v>27.007304674708031</v>
      </c>
      <c r="H235" s="9">
        <f t="shared" si="44"/>
        <v>36.766685694694807</v>
      </c>
      <c r="I235" s="50"/>
    </row>
    <row r="236" spans="1:9" ht="24.75" customHeight="1">
      <c r="A236" s="13" t="s">
        <v>307</v>
      </c>
      <c r="B236" s="17" t="s">
        <v>308</v>
      </c>
      <c r="C236" s="11" t="s">
        <v>220</v>
      </c>
      <c r="D236" s="44">
        <v>0</v>
      </c>
      <c r="E236" s="44">
        <v>22910557.609999999</v>
      </c>
      <c r="F236" s="44">
        <f>681252.13</f>
        <v>681252.13</v>
      </c>
      <c r="G236" s="48" t="s">
        <v>571</v>
      </c>
      <c r="H236" s="9">
        <f t="shared" ref="H236:H301" si="58">F236/E236*100</f>
        <v>2.9735292418314914</v>
      </c>
      <c r="I236" s="67" t="s">
        <v>585</v>
      </c>
    </row>
    <row r="237" spans="1:9" ht="47.25" customHeight="1">
      <c r="A237" s="13" t="s">
        <v>466</v>
      </c>
      <c r="B237" s="17" t="s">
        <v>467</v>
      </c>
      <c r="C237" s="11" t="s">
        <v>220</v>
      </c>
      <c r="D237" s="44">
        <v>160000000</v>
      </c>
      <c r="E237" s="44">
        <v>94825287.469999999</v>
      </c>
      <c r="F237" s="44">
        <v>42526050.920000002</v>
      </c>
      <c r="G237" s="48">
        <f t="shared" si="54"/>
        <v>26.578781825000004</v>
      </c>
      <c r="H237" s="9">
        <f t="shared" si="58"/>
        <v>44.846740837410088</v>
      </c>
      <c r="I237" s="70"/>
    </row>
    <row r="238" spans="1:9" ht="35.25" customHeight="1">
      <c r="A238" s="16" t="s">
        <v>309</v>
      </c>
      <c r="B238" s="11" t="s">
        <v>310</v>
      </c>
      <c r="C238" s="11" t="s">
        <v>220</v>
      </c>
      <c r="D238" s="44">
        <v>1290322.58</v>
      </c>
      <c r="E238" s="44">
        <v>741434.03</v>
      </c>
      <c r="F238" s="44">
        <v>352865.78</v>
      </c>
      <c r="G238" s="48">
        <f t="shared" si="54"/>
        <v>27.347097963673551</v>
      </c>
      <c r="H238" s="9">
        <f t="shared" si="58"/>
        <v>47.59233670458854</v>
      </c>
      <c r="I238" s="71"/>
    </row>
    <row r="239" spans="1:9" s="55" customFormat="1" ht="24.75" customHeight="1">
      <c r="A239" s="16" t="s">
        <v>441</v>
      </c>
      <c r="B239" s="11" t="s">
        <v>564</v>
      </c>
      <c r="C239" s="11" t="s">
        <v>220</v>
      </c>
      <c r="D239" s="44">
        <v>0</v>
      </c>
      <c r="E239" s="44">
        <f>E240</f>
        <v>145537668.69999999</v>
      </c>
      <c r="F239" s="44">
        <f>F240</f>
        <v>145537667.69</v>
      </c>
      <c r="G239" s="48" t="s">
        <v>571</v>
      </c>
      <c r="H239" s="9">
        <f t="shared" si="58"/>
        <v>99.999999306021593</v>
      </c>
      <c r="I239" s="50"/>
    </row>
    <row r="240" spans="1:9" ht="51.75" customHeight="1">
      <c r="A240" s="13" t="s">
        <v>566</v>
      </c>
      <c r="B240" s="17" t="s">
        <v>565</v>
      </c>
      <c r="C240" s="11" t="s">
        <v>220</v>
      </c>
      <c r="D240" s="44">
        <v>0</v>
      </c>
      <c r="E240" s="44">
        <v>145537668.69999999</v>
      </c>
      <c r="F240" s="44">
        <v>145537667.69</v>
      </c>
      <c r="G240" s="48" t="s">
        <v>571</v>
      </c>
      <c r="H240" s="9">
        <f t="shared" ref="H240" si="59">F240/E240*100</f>
        <v>99.999999306021593</v>
      </c>
      <c r="I240" s="50"/>
    </row>
    <row r="241" spans="1:9" ht="66" customHeight="1">
      <c r="A241" s="7" t="s">
        <v>372</v>
      </c>
      <c r="B241" s="8" t="s">
        <v>366</v>
      </c>
      <c r="C241" s="8" t="s">
        <v>220</v>
      </c>
      <c r="D241" s="43">
        <f t="shared" ref="D241:F242" si="60">D242</f>
        <v>504500</v>
      </c>
      <c r="E241" s="43">
        <f t="shared" si="60"/>
        <v>1355188.5</v>
      </c>
      <c r="F241" s="43">
        <f t="shared" si="60"/>
        <v>1324365</v>
      </c>
      <c r="G241" s="48">
        <f t="shared" si="54"/>
        <v>262.51040634291377</v>
      </c>
      <c r="H241" s="9">
        <f t="shared" si="58"/>
        <v>97.725519365018215</v>
      </c>
      <c r="I241" s="54"/>
    </row>
    <row r="242" spans="1:9" ht="63">
      <c r="A242" s="7" t="s">
        <v>373</v>
      </c>
      <c r="B242" s="8" t="s">
        <v>367</v>
      </c>
      <c r="C242" s="8" t="s">
        <v>220</v>
      </c>
      <c r="D242" s="43">
        <f t="shared" si="60"/>
        <v>504500</v>
      </c>
      <c r="E242" s="43">
        <f t="shared" si="60"/>
        <v>1355188.5</v>
      </c>
      <c r="F242" s="43">
        <f t="shared" si="60"/>
        <v>1324365</v>
      </c>
      <c r="G242" s="48">
        <f t="shared" si="54"/>
        <v>262.51040634291377</v>
      </c>
      <c r="H242" s="9">
        <f t="shared" si="58"/>
        <v>97.725519365018215</v>
      </c>
      <c r="I242" s="50"/>
    </row>
    <row r="243" spans="1:9" ht="31.5">
      <c r="A243" s="10" t="s">
        <v>368</v>
      </c>
      <c r="B243" s="11" t="s">
        <v>369</v>
      </c>
      <c r="C243" s="11" t="s">
        <v>220</v>
      </c>
      <c r="D243" s="44">
        <f>D244</f>
        <v>504500</v>
      </c>
      <c r="E243" s="44">
        <f>E244+E245</f>
        <v>1355188.5</v>
      </c>
      <c r="F243" s="44">
        <f>F244+F245</f>
        <v>1324365</v>
      </c>
      <c r="G243" s="48">
        <f t="shared" si="54"/>
        <v>262.51040634291377</v>
      </c>
      <c r="H243" s="9">
        <f t="shared" si="58"/>
        <v>97.725519365018215</v>
      </c>
      <c r="I243" s="50"/>
    </row>
    <row r="244" spans="1:9" ht="30.75" customHeight="1">
      <c r="A244" s="12" t="s">
        <v>370</v>
      </c>
      <c r="B244" s="11" t="s">
        <v>371</v>
      </c>
      <c r="C244" s="11" t="s">
        <v>220</v>
      </c>
      <c r="D244" s="44">
        <v>504500</v>
      </c>
      <c r="E244" s="44">
        <v>1355188.5</v>
      </c>
      <c r="F244" s="44">
        <v>1324365</v>
      </c>
      <c r="G244" s="48">
        <f t="shared" si="54"/>
        <v>262.51040634291377</v>
      </c>
      <c r="H244" s="9">
        <f t="shared" si="58"/>
        <v>97.725519365018215</v>
      </c>
      <c r="I244" s="50"/>
    </row>
    <row r="245" spans="1:9" ht="22.5" hidden="1" customHeight="1">
      <c r="A245" s="13" t="s">
        <v>307</v>
      </c>
      <c r="B245" s="11" t="s">
        <v>387</v>
      </c>
      <c r="C245" s="11" t="s">
        <v>220</v>
      </c>
      <c r="D245" s="44">
        <v>0</v>
      </c>
      <c r="E245" s="44">
        <v>0</v>
      </c>
      <c r="F245" s="44"/>
      <c r="G245" s="48" t="e">
        <f t="shared" si="54"/>
        <v>#DIV/0!</v>
      </c>
      <c r="H245" s="9" t="e">
        <f t="shared" si="58"/>
        <v>#DIV/0!</v>
      </c>
      <c r="I245" s="50"/>
    </row>
    <row r="246" spans="1:9" ht="157.5">
      <c r="A246" s="7" t="s">
        <v>531</v>
      </c>
      <c r="B246" s="8" t="s">
        <v>242</v>
      </c>
      <c r="C246" s="8" t="s">
        <v>220</v>
      </c>
      <c r="D246" s="43">
        <f>D247</f>
        <v>39491896.849999994</v>
      </c>
      <c r="E246" s="43">
        <f t="shared" ref="E246:F246" si="61">E247</f>
        <v>52596285.229999997</v>
      </c>
      <c r="F246" s="43">
        <f t="shared" si="61"/>
        <v>44564013.069999993</v>
      </c>
      <c r="G246" s="48">
        <f t="shared" si="54"/>
        <v>112.84343529829715</v>
      </c>
      <c r="H246" s="9">
        <f t="shared" si="58"/>
        <v>84.728442085072317</v>
      </c>
      <c r="I246" s="56"/>
    </row>
    <row r="247" spans="1:9" ht="173.25">
      <c r="A247" s="7" t="s">
        <v>532</v>
      </c>
      <c r="B247" s="8" t="s">
        <v>243</v>
      </c>
      <c r="C247" s="8" t="s">
        <v>220</v>
      </c>
      <c r="D247" s="43">
        <f>D248+D250+D252+D257</f>
        <v>39491896.849999994</v>
      </c>
      <c r="E247" s="43">
        <f>E248+E250+E252+E257+E255</f>
        <v>52596285.229999997</v>
      </c>
      <c r="F247" s="43">
        <f>F248+F250+F252+F257+F255</f>
        <v>44564013.069999993</v>
      </c>
      <c r="G247" s="48">
        <f t="shared" si="54"/>
        <v>112.84343529829715</v>
      </c>
      <c r="H247" s="9">
        <f t="shared" si="58"/>
        <v>84.728442085072317</v>
      </c>
      <c r="I247" s="50"/>
    </row>
    <row r="248" spans="1:9" ht="47.25">
      <c r="A248" s="10" t="s">
        <v>173</v>
      </c>
      <c r="B248" s="11" t="s">
        <v>245</v>
      </c>
      <c r="C248" s="11" t="s">
        <v>220</v>
      </c>
      <c r="D248" s="44">
        <f>D249</f>
        <v>620000</v>
      </c>
      <c r="E248" s="44">
        <f t="shared" ref="E248:F248" si="62">E249</f>
        <v>2499662.2000000002</v>
      </c>
      <c r="F248" s="44">
        <f t="shared" si="62"/>
        <v>2113627.4</v>
      </c>
      <c r="G248" s="48">
        <f t="shared" si="54"/>
        <v>340.9076451612903</v>
      </c>
      <c r="H248" s="9">
        <f t="shared" si="58"/>
        <v>84.556521277154957</v>
      </c>
      <c r="I248" s="50"/>
    </row>
    <row r="249" spans="1:9" ht="94.5">
      <c r="A249" s="19" t="s">
        <v>43</v>
      </c>
      <c r="B249" s="11" t="s">
        <v>244</v>
      </c>
      <c r="C249" s="11" t="s">
        <v>220</v>
      </c>
      <c r="D249" s="44">
        <v>620000</v>
      </c>
      <c r="E249" s="44">
        <v>2499662.2000000002</v>
      </c>
      <c r="F249" s="44">
        <v>2113627.4</v>
      </c>
      <c r="G249" s="48">
        <f t="shared" si="54"/>
        <v>340.9076451612903</v>
      </c>
      <c r="H249" s="9">
        <f t="shared" si="58"/>
        <v>84.556521277154957</v>
      </c>
      <c r="I249" s="54" t="s">
        <v>586</v>
      </c>
    </row>
    <row r="250" spans="1:9" ht="78.75">
      <c r="A250" s="37" t="s">
        <v>303</v>
      </c>
      <c r="B250" s="11" t="s">
        <v>304</v>
      </c>
      <c r="C250" s="11" t="s">
        <v>220</v>
      </c>
      <c r="D250" s="44">
        <f>D251</f>
        <v>19248247.199999999</v>
      </c>
      <c r="E250" s="44">
        <f t="shared" ref="E250:F250" si="63">E251</f>
        <v>19872247.199999999</v>
      </c>
      <c r="F250" s="44">
        <f t="shared" si="63"/>
        <v>19630018.989999998</v>
      </c>
      <c r="G250" s="48">
        <f t="shared" si="54"/>
        <v>101.98341067647966</v>
      </c>
      <c r="H250" s="9">
        <f t="shared" si="58"/>
        <v>98.781072882386439</v>
      </c>
      <c r="I250" s="50"/>
    </row>
    <row r="251" spans="1:9" ht="63">
      <c r="A251" s="12" t="s">
        <v>305</v>
      </c>
      <c r="B251" s="11" t="s">
        <v>314</v>
      </c>
      <c r="C251" s="11" t="s">
        <v>220</v>
      </c>
      <c r="D251" s="44">
        <v>19248247.199999999</v>
      </c>
      <c r="E251" s="44">
        <v>19872247.199999999</v>
      </c>
      <c r="F251" s="44">
        <v>19630018.989999998</v>
      </c>
      <c r="G251" s="48">
        <f t="shared" si="54"/>
        <v>101.98341067647966</v>
      </c>
      <c r="H251" s="9">
        <f t="shared" si="58"/>
        <v>98.781072882386439</v>
      </c>
      <c r="I251" s="50"/>
    </row>
    <row r="252" spans="1:9" ht="46.5" customHeight="1">
      <c r="A252" s="12" t="s">
        <v>412</v>
      </c>
      <c r="B252" s="11" t="s">
        <v>417</v>
      </c>
      <c r="C252" s="11" t="s">
        <v>220</v>
      </c>
      <c r="D252" s="44">
        <f>D254</f>
        <v>400000</v>
      </c>
      <c r="E252" s="44">
        <f>E254+E253</f>
        <v>389536.56</v>
      </c>
      <c r="F252" s="44">
        <f>F254+F253</f>
        <v>0</v>
      </c>
      <c r="G252" s="48">
        <f t="shared" si="54"/>
        <v>0</v>
      </c>
      <c r="H252" s="9">
        <f t="shared" si="58"/>
        <v>0</v>
      </c>
      <c r="I252" s="50"/>
    </row>
    <row r="253" spans="1:9" ht="31.5" hidden="1">
      <c r="A253" s="12" t="s">
        <v>330</v>
      </c>
      <c r="B253" s="11" t="s">
        <v>468</v>
      </c>
      <c r="C253" s="11" t="s">
        <v>220</v>
      </c>
      <c r="D253" s="44">
        <v>0</v>
      </c>
      <c r="E253" s="44">
        <v>0</v>
      </c>
      <c r="F253" s="44"/>
      <c r="G253" s="48" t="e">
        <f t="shared" si="54"/>
        <v>#DIV/0!</v>
      </c>
      <c r="H253" s="9" t="e">
        <f t="shared" si="58"/>
        <v>#DIV/0!</v>
      </c>
      <c r="I253" s="50"/>
    </row>
    <row r="254" spans="1:9" ht="30.75" customHeight="1">
      <c r="A254" s="12" t="s">
        <v>413</v>
      </c>
      <c r="B254" s="11" t="s">
        <v>418</v>
      </c>
      <c r="C254" s="11" t="s">
        <v>220</v>
      </c>
      <c r="D254" s="44">
        <v>400000</v>
      </c>
      <c r="E254" s="44">
        <v>389536.56</v>
      </c>
      <c r="F254" s="44">
        <v>0</v>
      </c>
      <c r="G254" s="48">
        <f t="shared" si="54"/>
        <v>0</v>
      </c>
      <c r="H254" s="9">
        <f t="shared" si="58"/>
        <v>0</v>
      </c>
      <c r="I254" s="50"/>
    </row>
    <row r="255" spans="1:9" ht="47.25" hidden="1">
      <c r="A255" s="12" t="s">
        <v>469</v>
      </c>
      <c r="B255" s="11" t="s">
        <v>470</v>
      </c>
      <c r="C255" s="11" t="s">
        <v>220</v>
      </c>
      <c r="D255" s="44">
        <f>D256</f>
        <v>0</v>
      </c>
      <c r="E255" s="44">
        <f>E256</f>
        <v>0</v>
      </c>
      <c r="F255" s="44">
        <f>F256</f>
        <v>0</v>
      </c>
      <c r="G255" s="48" t="e">
        <f t="shared" si="54"/>
        <v>#DIV/0!</v>
      </c>
      <c r="H255" s="9" t="e">
        <f t="shared" si="58"/>
        <v>#DIV/0!</v>
      </c>
      <c r="I255" s="50"/>
    </row>
    <row r="256" spans="1:9" ht="78.75" hidden="1">
      <c r="A256" s="12" t="s">
        <v>436</v>
      </c>
      <c r="B256" s="11" t="s">
        <v>471</v>
      </c>
      <c r="C256" s="11" t="s">
        <v>220</v>
      </c>
      <c r="D256" s="44">
        <v>0</v>
      </c>
      <c r="E256" s="44">
        <v>0</v>
      </c>
      <c r="F256" s="44"/>
      <c r="G256" s="48" t="e">
        <f t="shared" si="54"/>
        <v>#DIV/0!</v>
      </c>
      <c r="H256" s="9" t="e">
        <f t="shared" si="58"/>
        <v>#DIV/0!</v>
      </c>
      <c r="I256" s="50"/>
    </row>
    <row r="257" spans="1:9" ht="47.25">
      <c r="A257" s="12" t="s">
        <v>414</v>
      </c>
      <c r="B257" s="11" t="s">
        <v>419</v>
      </c>
      <c r="C257" s="11" t="s">
        <v>220</v>
      </c>
      <c r="D257" s="44">
        <f>D259+D260+D258</f>
        <v>19223649.649999999</v>
      </c>
      <c r="E257" s="44">
        <f>E259+E260+E258</f>
        <v>29834839.27</v>
      </c>
      <c r="F257" s="44">
        <f>F259+F260+F258</f>
        <v>22820366.68</v>
      </c>
      <c r="G257" s="48">
        <f t="shared" si="54"/>
        <v>118.70985528494586</v>
      </c>
      <c r="H257" s="9">
        <f t="shared" si="58"/>
        <v>76.488988170774888</v>
      </c>
      <c r="I257" s="50"/>
    </row>
    <row r="258" spans="1:9" ht="78.75">
      <c r="A258" s="12" t="s">
        <v>473</v>
      </c>
      <c r="B258" s="11" t="s">
        <v>474</v>
      </c>
      <c r="C258" s="11" t="s">
        <v>220</v>
      </c>
      <c r="D258" s="44">
        <v>14265690.050000001</v>
      </c>
      <c r="E258" s="44">
        <v>25044166.77</v>
      </c>
      <c r="F258" s="44">
        <v>19005021.670000002</v>
      </c>
      <c r="G258" s="48">
        <f t="shared" si="54"/>
        <v>133.22188834461605</v>
      </c>
      <c r="H258" s="9">
        <f t="shared" si="58"/>
        <v>75.88602106246077</v>
      </c>
      <c r="I258" s="67" t="s">
        <v>587</v>
      </c>
    </row>
    <row r="259" spans="1:9" ht="94.5">
      <c r="A259" s="12" t="s">
        <v>415</v>
      </c>
      <c r="B259" s="11" t="s">
        <v>420</v>
      </c>
      <c r="C259" s="11" t="s">
        <v>220</v>
      </c>
      <c r="D259" s="44">
        <v>4944483.7699999996</v>
      </c>
      <c r="E259" s="44">
        <v>4766733.2300000004</v>
      </c>
      <c r="F259" s="44">
        <v>3797088.73</v>
      </c>
      <c r="G259" s="48">
        <f t="shared" si="54"/>
        <v>76.794442182990537</v>
      </c>
      <c r="H259" s="9">
        <f t="shared" si="58"/>
        <v>79.658091753542493</v>
      </c>
      <c r="I259" s="70"/>
    </row>
    <row r="260" spans="1:9" ht="94.5">
      <c r="A260" s="12" t="s">
        <v>416</v>
      </c>
      <c r="B260" s="11" t="s">
        <v>472</v>
      </c>
      <c r="C260" s="11" t="s">
        <v>220</v>
      </c>
      <c r="D260" s="44">
        <v>13475.83</v>
      </c>
      <c r="E260" s="44">
        <v>23939.27</v>
      </c>
      <c r="F260" s="44">
        <v>18256.28</v>
      </c>
      <c r="G260" s="48">
        <f t="shared" si="54"/>
        <v>135.47425279185029</v>
      </c>
      <c r="H260" s="9">
        <f t="shared" si="58"/>
        <v>76.260804945180027</v>
      </c>
      <c r="I260" s="71"/>
    </row>
    <row r="261" spans="1:9" ht="64.5" hidden="1" customHeight="1">
      <c r="A261" s="33" t="s">
        <v>479</v>
      </c>
      <c r="B261" s="38" t="s">
        <v>475</v>
      </c>
      <c r="C261" s="8" t="s">
        <v>220</v>
      </c>
      <c r="D261" s="43">
        <f>D262</f>
        <v>0</v>
      </c>
      <c r="E261" s="43">
        <f t="shared" ref="E261:F263" si="64">E262</f>
        <v>0</v>
      </c>
      <c r="F261" s="43">
        <f t="shared" si="64"/>
        <v>0</v>
      </c>
      <c r="G261" s="48" t="e">
        <f t="shared" si="54"/>
        <v>#DIV/0!</v>
      </c>
      <c r="H261" s="9" t="e">
        <f t="shared" si="58"/>
        <v>#DIV/0!</v>
      </c>
      <c r="I261" s="50"/>
    </row>
    <row r="262" spans="1:9" ht="78.75" hidden="1">
      <c r="A262" s="33" t="s">
        <v>480</v>
      </c>
      <c r="B262" s="8" t="s">
        <v>476</v>
      </c>
      <c r="C262" s="8" t="s">
        <v>220</v>
      </c>
      <c r="D262" s="43">
        <f>D263</f>
        <v>0</v>
      </c>
      <c r="E262" s="43">
        <f t="shared" si="64"/>
        <v>0</v>
      </c>
      <c r="F262" s="43">
        <f t="shared" si="64"/>
        <v>0</v>
      </c>
      <c r="G262" s="48" t="e">
        <f t="shared" si="54"/>
        <v>#DIV/0!</v>
      </c>
      <c r="H262" s="9" t="e">
        <f t="shared" si="58"/>
        <v>#DIV/0!</v>
      </c>
      <c r="I262" s="50"/>
    </row>
    <row r="263" spans="1:9" ht="47.25" hidden="1">
      <c r="A263" s="10" t="s">
        <v>173</v>
      </c>
      <c r="B263" s="11" t="s">
        <v>477</v>
      </c>
      <c r="C263" s="11" t="s">
        <v>220</v>
      </c>
      <c r="D263" s="44">
        <f>D264</f>
        <v>0</v>
      </c>
      <c r="E263" s="44">
        <f t="shared" si="64"/>
        <v>0</v>
      </c>
      <c r="F263" s="44">
        <f t="shared" si="64"/>
        <v>0</v>
      </c>
      <c r="G263" s="48" t="e">
        <f t="shared" si="54"/>
        <v>#DIV/0!</v>
      </c>
      <c r="H263" s="9" t="e">
        <f t="shared" si="58"/>
        <v>#DIV/0!</v>
      </c>
      <c r="I263" s="50"/>
    </row>
    <row r="264" spans="1:9" ht="36" hidden="1" customHeight="1">
      <c r="A264" s="10" t="s">
        <v>481</v>
      </c>
      <c r="B264" s="11" t="s">
        <v>478</v>
      </c>
      <c r="C264" s="11" t="s">
        <v>220</v>
      </c>
      <c r="D264" s="44">
        <v>0</v>
      </c>
      <c r="E264" s="44"/>
      <c r="F264" s="44"/>
      <c r="G264" s="48" t="e">
        <f t="shared" si="54"/>
        <v>#DIV/0!</v>
      </c>
      <c r="H264" s="9" t="e">
        <f t="shared" si="58"/>
        <v>#DIV/0!</v>
      </c>
      <c r="I264" s="50"/>
    </row>
    <row r="265" spans="1:9" ht="109.5" customHeight="1">
      <c r="A265" s="33" t="s">
        <v>425</v>
      </c>
      <c r="B265" s="38" t="s">
        <v>421</v>
      </c>
      <c r="C265" s="8" t="s">
        <v>220</v>
      </c>
      <c r="D265" s="43">
        <f>D266</f>
        <v>54000</v>
      </c>
      <c r="E265" s="43">
        <f t="shared" ref="E265:F267" si="65">E266</f>
        <v>74789.289999999994</v>
      </c>
      <c r="F265" s="43">
        <f t="shared" si="65"/>
        <v>74789.290000000008</v>
      </c>
      <c r="G265" s="48">
        <f t="shared" si="54"/>
        <v>138.4986851851852</v>
      </c>
      <c r="H265" s="9">
        <f t="shared" si="58"/>
        <v>100.00000000000003</v>
      </c>
      <c r="I265" s="50"/>
    </row>
    <row r="266" spans="1:9" ht="110.25">
      <c r="A266" s="33" t="s">
        <v>426</v>
      </c>
      <c r="B266" s="8" t="s">
        <v>422</v>
      </c>
      <c r="C266" s="8" t="s">
        <v>220</v>
      </c>
      <c r="D266" s="43">
        <f>D267</f>
        <v>54000</v>
      </c>
      <c r="E266" s="43">
        <f t="shared" si="65"/>
        <v>74789.289999999994</v>
      </c>
      <c r="F266" s="43">
        <f t="shared" si="65"/>
        <v>74789.290000000008</v>
      </c>
      <c r="G266" s="48">
        <f t="shared" si="54"/>
        <v>138.4986851851852</v>
      </c>
      <c r="H266" s="9">
        <f t="shared" si="58"/>
        <v>100.00000000000003</v>
      </c>
      <c r="I266" s="50"/>
    </row>
    <row r="267" spans="1:9" ht="126">
      <c r="A267" s="10" t="s">
        <v>427</v>
      </c>
      <c r="B267" s="11" t="s">
        <v>423</v>
      </c>
      <c r="C267" s="11" t="s">
        <v>220</v>
      </c>
      <c r="D267" s="44">
        <f>D268</f>
        <v>54000</v>
      </c>
      <c r="E267" s="44">
        <f t="shared" si="65"/>
        <v>74789.289999999994</v>
      </c>
      <c r="F267" s="44">
        <f t="shared" si="65"/>
        <v>74789.290000000008</v>
      </c>
      <c r="G267" s="48">
        <f t="shared" si="54"/>
        <v>138.4986851851852</v>
      </c>
      <c r="H267" s="9">
        <f t="shared" si="58"/>
        <v>100.00000000000003</v>
      </c>
      <c r="I267" s="50"/>
    </row>
    <row r="268" spans="1:9" ht="85.5" customHeight="1">
      <c r="A268" s="10" t="s">
        <v>428</v>
      </c>
      <c r="B268" s="11" t="s">
        <v>424</v>
      </c>
      <c r="C268" s="11" t="s">
        <v>220</v>
      </c>
      <c r="D268" s="44">
        <v>54000</v>
      </c>
      <c r="E268" s="44">
        <v>74789.289999999994</v>
      </c>
      <c r="F268" s="44">
        <f>14289.29+60500</f>
        <v>74789.290000000008</v>
      </c>
      <c r="G268" s="48">
        <f t="shared" si="54"/>
        <v>138.4986851851852</v>
      </c>
      <c r="H268" s="9">
        <f t="shared" si="58"/>
        <v>100.00000000000003</v>
      </c>
      <c r="I268" s="50"/>
    </row>
    <row r="269" spans="1:9">
      <c r="A269" s="7" t="s">
        <v>256</v>
      </c>
      <c r="B269" s="8" t="s">
        <v>257</v>
      </c>
      <c r="C269" s="8" t="s">
        <v>220</v>
      </c>
      <c r="D269" s="43">
        <f>D5+D9+D65+D103+D111+D120+D129+D150+D158+D162+D166+D170+D176+D191+D195+D199+D225+D229+D241+D246+D265+D187+D233</f>
        <v>1091073264.47</v>
      </c>
      <c r="E269" s="43">
        <f>E5+E9+E65+E103+E111+E120+E129+E150+E158+E162+E166+E170+E176+E191+E195+E199+E225+E229+E241+E246+E265+E187+E233</f>
        <v>1311136599.1399999</v>
      </c>
      <c r="F269" s="43">
        <f>F5+F9+F65+F103+F111+F120+F129+F150+F158+F162+F166+F170+F176+F191+F195+F199+F225+F229+F241+F246+F265+F233+F261+F187</f>
        <v>1188066655.6299999</v>
      </c>
      <c r="G269" s="48">
        <f t="shared" si="54"/>
        <v>108.88972302030655</v>
      </c>
      <c r="H269" s="9">
        <f t="shared" si="58"/>
        <v>90.61349186723001</v>
      </c>
      <c r="I269" s="50"/>
    </row>
    <row r="270" spans="1:9" ht="31.5">
      <c r="A270" s="7" t="s">
        <v>33</v>
      </c>
      <c r="B270" s="8" t="s">
        <v>44</v>
      </c>
      <c r="C270" s="8" t="s">
        <v>220</v>
      </c>
      <c r="D270" s="43">
        <f>D271</f>
        <v>129567001.28</v>
      </c>
      <c r="E270" s="43">
        <f t="shared" ref="E270:F271" si="66">E271</f>
        <v>143949219.71000001</v>
      </c>
      <c r="F270" s="43">
        <f t="shared" si="66"/>
        <v>142153178.61000001</v>
      </c>
      <c r="G270" s="48">
        <f t="shared" si="54"/>
        <v>109.71402996570147</v>
      </c>
      <c r="H270" s="9">
        <f t="shared" si="58"/>
        <v>98.752309249318401</v>
      </c>
      <c r="I270" s="50"/>
    </row>
    <row r="271" spans="1:9" ht="31.5">
      <c r="A271" s="7" t="s">
        <v>34</v>
      </c>
      <c r="B271" s="8" t="s">
        <v>45</v>
      </c>
      <c r="C271" s="8" t="s">
        <v>220</v>
      </c>
      <c r="D271" s="43">
        <f>D272</f>
        <v>129567001.28</v>
      </c>
      <c r="E271" s="43">
        <f t="shared" si="66"/>
        <v>143949219.71000001</v>
      </c>
      <c r="F271" s="43">
        <f t="shared" si="66"/>
        <v>142153178.61000001</v>
      </c>
      <c r="G271" s="48">
        <f t="shared" si="54"/>
        <v>109.71402996570147</v>
      </c>
      <c r="H271" s="9">
        <f t="shared" si="58"/>
        <v>98.752309249318401</v>
      </c>
      <c r="I271" s="50"/>
    </row>
    <row r="272" spans="1:9">
      <c r="A272" s="33" t="s">
        <v>56</v>
      </c>
      <c r="B272" s="39" t="s">
        <v>57</v>
      </c>
      <c r="C272" s="8" t="s">
        <v>220</v>
      </c>
      <c r="D272" s="43">
        <f>SUM(D273:D297)</f>
        <v>129567001.28</v>
      </c>
      <c r="E272" s="43">
        <f>SUM(E273:E297)+E298</f>
        <v>143949219.71000001</v>
      </c>
      <c r="F272" s="43">
        <f>SUM(F273:F297)+F298</f>
        <v>142153178.61000001</v>
      </c>
      <c r="G272" s="48">
        <f t="shared" si="54"/>
        <v>109.71402996570147</v>
      </c>
      <c r="H272" s="9">
        <f t="shared" si="58"/>
        <v>98.752309249318401</v>
      </c>
      <c r="I272" s="50"/>
    </row>
    <row r="273" spans="1:9">
      <c r="A273" s="12" t="s">
        <v>35</v>
      </c>
      <c r="B273" s="11" t="s">
        <v>49</v>
      </c>
      <c r="C273" s="11" t="s">
        <v>220</v>
      </c>
      <c r="D273" s="44">
        <v>2286194</v>
      </c>
      <c r="E273" s="44">
        <v>2457237.2000000002</v>
      </c>
      <c r="F273" s="44">
        <f>2457237.2</f>
        <v>2457237.2000000002</v>
      </c>
      <c r="G273" s="48">
        <f t="shared" si="54"/>
        <v>107.48156980553706</v>
      </c>
      <c r="H273" s="9">
        <f t="shared" si="58"/>
        <v>100</v>
      </c>
      <c r="I273" s="50"/>
    </row>
    <row r="274" spans="1:9" ht="47.25">
      <c r="A274" s="40" t="s">
        <v>36</v>
      </c>
      <c r="B274" s="11" t="s">
        <v>46</v>
      </c>
      <c r="C274" s="11" t="s">
        <v>220</v>
      </c>
      <c r="D274" s="44">
        <v>60328244</v>
      </c>
      <c r="E274" s="44">
        <v>63004177.799999997</v>
      </c>
      <c r="F274" s="44">
        <v>62810689.950000003</v>
      </c>
      <c r="G274" s="48">
        <f t="shared" si="54"/>
        <v>104.11489840480026</v>
      </c>
      <c r="H274" s="9">
        <f t="shared" si="58"/>
        <v>99.692896793901184</v>
      </c>
      <c r="I274" s="50"/>
    </row>
    <row r="275" spans="1:9" ht="31.5">
      <c r="A275" s="12" t="s">
        <v>37</v>
      </c>
      <c r="B275" s="11" t="s">
        <v>48</v>
      </c>
      <c r="C275" s="11" t="s">
        <v>220</v>
      </c>
      <c r="D275" s="44">
        <v>2148300</v>
      </c>
      <c r="E275" s="44">
        <v>2398627.33</v>
      </c>
      <c r="F275" s="44">
        <v>2398627.33</v>
      </c>
      <c r="G275" s="48">
        <f t="shared" si="54"/>
        <v>111.65234511008705</v>
      </c>
      <c r="H275" s="9">
        <f t="shared" si="58"/>
        <v>100</v>
      </c>
      <c r="I275" s="50"/>
    </row>
    <row r="276" spans="1:9" ht="31.5">
      <c r="A276" s="12" t="s">
        <v>567</v>
      </c>
      <c r="B276" s="11" t="s">
        <v>568</v>
      </c>
      <c r="C276" s="11" t="s">
        <v>220</v>
      </c>
      <c r="D276" s="44">
        <v>0</v>
      </c>
      <c r="E276" s="44">
        <v>296772.02</v>
      </c>
      <c r="F276" s="44">
        <v>296772.02</v>
      </c>
      <c r="G276" s="48" t="s">
        <v>571</v>
      </c>
      <c r="H276" s="9">
        <f t="shared" ref="H276" si="67">F276/E276*100</f>
        <v>100</v>
      </c>
      <c r="I276" s="50"/>
    </row>
    <row r="277" spans="1:9" ht="63">
      <c r="A277" s="12" t="s">
        <v>38</v>
      </c>
      <c r="B277" s="11" t="s">
        <v>50</v>
      </c>
      <c r="C277" s="11" t="s">
        <v>220</v>
      </c>
      <c r="D277" s="44">
        <v>200000</v>
      </c>
      <c r="E277" s="44">
        <v>334000</v>
      </c>
      <c r="F277" s="44">
        <f>259111</f>
        <v>259111</v>
      </c>
      <c r="G277" s="48">
        <f t="shared" si="54"/>
        <v>129.55549999999999</v>
      </c>
      <c r="H277" s="9">
        <f t="shared" si="58"/>
        <v>77.578143712574857</v>
      </c>
      <c r="I277" s="54" t="s">
        <v>588</v>
      </c>
    </row>
    <row r="278" spans="1:9" ht="31.5">
      <c r="A278" s="12" t="s">
        <v>282</v>
      </c>
      <c r="B278" s="11" t="s">
        <v>283</v>
      </c>
      <c r="C278" s="11" t="s">
        <v>220</v>
      </c>
      <c r="D278" s="44">
        <v>300000</v>
      </c>
      <c r="E278" s="44">
        <v>300000</v>
      </c>
      <c r="F278" s="44">
        <v>0</v>
      </c>
      <c r="G278" s="48">
        <f t="shared" ref="G278:G301" si="68">F278/D278*100</f>
        <v>0</v>
      </c>
      <c r="H278" s="9">
        <f t="shared" si="58"/>
        <v>0</v>
      </c>
      <c r="I278" s="50"/>
    </row>
    <row r="279" spans="1:9" ht="30.75" customHeight="1">
      <c r="A279" s="22" t="s">
        <v>330</v>
      </c>
      <c r="B279" s="17" t="s">
        <v>331</v>
      </c>
      <c r="C279" s="11" t="s">
        <v>220</v>
      </c>
      <c r="D279" s="44">
        <v>0</v>
      </c>
      <c r="E279" s="44">
        <v>5660405.7699999996</v>
      </c>
      <c r="F279" s="44">
        <v>5658659.25</v>
      </c>
      <c r="G279" s="48" t="s">
        <v>571</v>
      </c>
      <c r="H279" s="9">
        <f t="shared" si="58"/>
        <v>99.969144968206052</v>
      </c>
      <c r="I279" s="50"/>
    </row>
    <row r="280" spans="1:9" ht="34.5" hidden="1" customHeight="1">
      <c r="A280" s="12" t="s">
        <v>39</v>
      </c>
      <c r="B280" s="11" t="s">
        <v>54</v>
      </c>
      <c r="C280" s="11" t="s">
        <v>220</v>
      </c>
      <c r="D280" s="44">
        <v>0</v>
      </c>
      <c r="E280" s="44">
        <v>0</v>
      </c>
      <c r="F280" s="44"/>
      <c r="G280" s="48" t="e">
        <f t="shared" si="68"/>
        <v>#DIV/0!</v>
      </c>
      <c r="H280" s="9" t="e">
        <f t="shared" si="58"/>
        <v>#DIV/0!</v>
      </c>
      <c r="I280" s="50"/>
    </row>
    <row r="281" spans="1:9" ht="47.25">
      <c r="A281" s="12" t="s">
        <v>262</v>
      </c>
      <c r="B281" s="11" t="s">
        <v>263</v>
      </c>
      <c r="C281" s="11" t="s">
        <v>220</v>
      </c>
      <c r="D281" s="44">
        <v>46941.279999999999</v>
      </c>
      <c r="E281" s="44">
        <v>46941.279999999999</v>
      </c>
      <c r="F281" s="44">
        <v>46941.279999999999</v>
      </c>
      <c r="G281" s="48">
        <f t="shared" si="68"/>
        <v>100</v>
      </c>
      <c r="H281" s="9">
        <f t="shared" si="58"/>
        <v>100</v>
      </c>
      <c r="I281" s="50"/>
    </row>
    <row r="282" spans="1:9" ht="63">
      <c r="A282" s="12" t="s">
        <v>482</v>
      </c>
      <c r="B282" s="11" t="s">
        <v>483</v>
      </c>
      <c r="C282" s="11" t="s">
        <v>220</v>
      </c>
      <c r="D282" s="44">
        <v>1169538.68</v>
      </c>
      <c r="E282" s="44">
        <v>706590.68</v>
      </c>
      <c r="F282" s="44">
        <v>611916.93000000005</v>
      </c>
      <c r="G282" s="48">
        <f t="shared" si="68"/>
        <v>52.321222073647036</v>
      </c>
      <c r="H282" s="9">
        <f t="shared" si="58"/>
        <v>86.601330490235171</v>
      </c>
      <c r="I282" s="54" t="s">
        <v>589</v>
      </c>
    </row>
    <row r="283" spans="1:9" ht="94.5">
      <c r="A283" s="12" t="s">
        <v>533</v>
      </c>
      <c r="B283" s="11" t="s">
        <v>534</v>
      </c>
      <c r="C283" s="11" t="s">
        <v>220</v>
      </c>
      <c r="D283" s="44">
        <v>409536</v>
      </c>
      <c r="E283" s="44">
        <v>409536</v>
      </c>
      <c r="F283" s="44">
        <v>213553.12</v>
      </c>
      <c r="G283" s="48">
        <f t="shared" ref="G283" si="69">F283/D283*100</f>
        <v>52.145139865603994</v>
      </c>
      <c r="H283" s="9">
        <f t="shared" ref="H283" si="70">F283/E283*100</f>
        <v>52.145139865603994</v>
      </c>
      <c r="I283" s="54" t="s">
        <v>590</v>
      </c>
    </row>
    <row r="284" spans="1:9" ht="31.5">
      <c r="A284" s="12" t="s">
        <v>251</v>
      </c>
      <c r="B284" s="11" t="s">
        <v>112</v>
      </c>
      <c r="C284" s="11" t="s">
        <v>220</v>
      </c>
      <c r="D284" s="44">
        <v>1361162</v>
      </c>
      <c r="E284" s="44">
        <v>1395192</v>
      </c>
      <c r="F284" s="44">
        <v>1395192</v>
      </c>
      <c r="G284" s="48">
        <f t="shared" si="68"/>
        <v>102.50006979330894</v>
      </c>
      <c r="H284" s="9">
        <f t="shared" si="58"/>
        <v>100</v>
      </c>
      <c r="I284" s="50"/>
    </row>
    <row r="285" spans="1:9" ht="47.25" hidden="1">
      <c r="A285" s="12" t="s">
        <v>484</v>
      </c>
      <c r="B285" s="11" t="s">
        <v>485</v>
      </c>
      <c r="C285" s="11" t="s">
        <v>220</v>
      </c>
      <c r="D285" s="44">
        <v>0</v>
      </c>
      <c r="E285" s="44">
        <v>0</v>
      </c>
      <c r="F285" s="44"/>
      <c r="G285" s="48" t="e">
        <f t="shared" si="68"/>
        <v>#DIV/0!</v>
      </c>
      <c r="H285" s="9" t="e">
        <f t="shared" si="58"/>
        <v>#DIV/0!</v>
      </c>
      <c r="I285" s="50"/>
    </row>
    <row r="286" spans="1:9" ht="33.75" customHeight="1">
      <c r="A286" s="12" t="s">
        <v>312</v>
      </c>
      <c r="B286" s="11" t="s">
        <v>313</v>
      </c>
      <c r="C286" s="11" t="s">
        <v>220</v>
      </c>
      <c r="D286" s="44">
        <v>0</v>
      </c>
      <c r="E286" s="44">
        <v>762000</v>
      </c>
      <c r="F286" s="44">
        <f>597365.4+164634.6</f>
        <v>762000</v>
      </c>
      <c r="G286" s="48" t="s">
        <v>571</v>
      </c>
      <c r="H286" s="9">
        <f t="shared" si="58"/>
        <v>100</v>
      </c>
      <c r="I286" s="50"/>
    </row>
    <row r="287" spans="1:9" ht="47.25">
      <c r="A287" s="12" t="s">
        <v>40</v>
      </c>
      <c r="B287" s="11" t="s">
        <v>47</v>
      </c>
      <c r="C287" s="11" t="s">
        <v>220</v>
      </c>
      <c r="D287" s="44">
        <v>4126750</v>
      </c>
      <c r="E287" s="44">
        <v>4126750</v>
      </c>
      <c r="F287" s="44">
        <v>4126750</v>
      </c>
      <c r="G287" s="48">
        <f t="shared" si="68"/>
        <v>100</v>
      </c>
      <c r="H287" s="9">
        <f t="shared" si="58"/>
        <v>100</v>
      </c>
      <c r="I287" s="50"/>
    </row>
    <row r="288" spans="1:9" ht="19.5" customHeight="1">
      <c r="A288" s="12" t="s">
        <v>381</v>
      </c>
      <c r="B288" s="11" t="s">
        <v>382</v>
      </c>
      <c r="C288" s="11" t="s">
        <v>220</v>
      </c>
      <c r="D288" s="44">
        <v>0</v>
      </c>
      <c r="E288" s="44">
        <v>1510600</v>
      </c>
      <c r="F288" s="44">
        <v>1510600</v>
      </c>
      <c r="G288" s="48" t="s">
        <v>571</v>
      </c>
      <c r="H288" s="9">
        <f t="shared" si="58"/>
        <v>100</v>
      </c>
      <c r="I288" s="50"/>
    </row>
    <row r="289" spans="1:9" ht="31.5">
      <c r="A289" s="12" t="s">
        <v>254</v>
      </c>
      <c r="B289" s="11" t="s">
        <v>51</v>
      </c>
      <c r="C289" s="11" t="s">
        <v>220</v>
      </c>
      <c r="D289" s="44">
        <v>1212447</v>
      </c>
      <c r="E289" s="44">
        <v>1174787.47</v>
      </c>
      <c r="F289" s="44">
        <v>1174787.47</v>
      </c>
      <c r="G289" s="48">
        <f t="shared" si="68"/>
        <v>96.893923610681526</v>
      </c>
      <c r="H289" s="9">
        <f t="shared" si="58"/>
        <v>100</v>
      </c>
      <c r="I289" s="50"/>
    </row>
    <row r="290" spans="1:9" ht="36.75" customHeight="1">
      <c r="A290" s="12" t="s">
        <v>252</v>
      </c>
      <c r="B290" s="11" t="s">
        <v>52</v>
      </c>
      <c r="C290" s="11" t="s">
        <v>220</v>
      </c>
      <c r="D290" s="44">
        <v>786016</v>
      </c>
      <c r="E290" s="44">
        <v>841976.53</v>
      </c>
      <c r="F290" s="44">
        <v>841976.53</v>
      </c>
      <c r="G290" s="48">
        <f t="shared" si="68"/>
        <v>107.1195153788218</v>
      </c>
      <c r="H290" s="9">
        <f t="shared" si="58"/>
        <v>100</v>
      </c>
      <c r="I290" s="50"/>
    </row>
    <row r="291" spans="1:9" ht="141.75">
      <c r="A291" s="12" t="s">
        <v>429</v>
      </c>
      <c r="B291" s="11" t="s">
        <v>55</v>
      </c>
      <c r="C291" s="11" t="s">
        <v>220</v>
      </c>
      <c r="D291" s="44">
        <v>0</v>
      </c>
      <c r="E291" s="44">
        <v>426005.37</v>
      </c>
      <c r="F291" s="44">
        <v>0</v>
      </c>
      <c r="G291" s="48">
        <v>0</v>
      </c>
      <c r="H291" s="9">
        <f t="shared" si="58"/>
        <v>0</v>
      </c>
      <c r="I291" s="54" t="s">
        <v>591</v>
      </c>
    </row>
    <row r="292" spans="1:9" ht="63">
      <c r="A292" s="12" t="s">
        <v>486</v>
      </c>
      <c r="B292" s="11" t="s">
        <v>487</v>
      </c>
      <c r="C292" s="11" t="s">
        <v>220</v>
      </c>
      <c r="D292" s="44">
        <v>26606314.079999998</v>
      </c>
      <c r="E292" s="44">
        <v>29207731.02</v>
      </c>
      <c r="F292" s="44">
        <v>29085004.829999998</v>
      </c>
      <c r="G292" s="48">
        <f t="shared" si="68"/>
        <v>109.31617488445436</v>
      </c>
      <c r="H292" s="9">
        <f t="shared" si="58"/>
        <v>99.579816077065473</v>
      </c>
      <c r="I292" s="50"/>
    </row>
    <row r="293" spans="1:9" ht="47.25">
      <c r="A293" s="12" t="s">
        <v>255</v>
      </c>
      <c r="B293" s="11" t="s">
        <v>53</v>
      </c>
      <c r="C293" s="11" t="s">
        <v>220</v>
      </c>
      <c r="D293" s="44">
        <v>794861</v>
      </c>
      <c r="E293" s="44">
        <v>801977</v>
      </c>
      <c r="F293" s="44">
        <v>418834.54</v>
      </c>
      <c r="G293" s="48">
        <f t="shared" si="68"/>
        <v>52.692802892581213</v>
      </c>
      <c r="H293" s="9">
        <f t="shared" si="58"/>
        <v>52.225255836514016</v>
      </c>
      <c r="I293" s="54" t="s">
        <v>592</v>
      </c>
    </row>
    <row r="294" spans="1:9" ht="63">
      <c r="A294" s="12" t="s">
        <v>249</v>
      </c>
      <c r="B294" s="11" t="s">
        <v>250</v>
      </c>
      <c r="C294" s="11" t="s">
        <v>220</v>
      </c>
      <c r="D294" s="44">
        <v>24988300</v>
      </c>
      <c r="E294" s="44">
        <v>24988300</v>
      </c>
      <c r="F294" s="44">
        <v>24988300</v>
      </c>
      <c r="G294" s="48">
        <f t="shared" si="68"/>
        <v>100</v>
      </c>
      <c r="H294" s="9">
        <f t="shared" si="58"/>
        <v>100</v>
      </c>
      <c r="I294" s="50"/>
    </row>
    <row r="295" spans="1:9" ht="63">
      <c r="A295" s="12" t="s">
        <v>253</v>
      </c>
      <c r="B295" s="11" t="s">
        <v>113</v>
      </c>
      <c r="C295" s="11" t="s">
        <v>220</v>
      </c>
      <c r="D295" s="44">
        <v>238.16</v>
      </c>
      <c r="E295" s="44">
        <v>238.16</v>
      </c>
      <c r="F295" s="44">
        <v>238.16</v>
      </c>
      <c r="G295" s="48">
        <f t="shared" si="68"/>
        <v>100</v>
      </c>
      <c r="H295" s="9">
        <f t="shared" si="58"/>
        <v>100</v>
      </c>
      <c r="I295" s="50"/>
    </row>
    <row r="296" spans="1:9" ht="129.75" customHeight="1">
      <c r="A296" s="15" t="s">
        <v>300</v>
      </c>
      <c r="B296" s="11" t="s">
        <v>301</v>
      </c>
      <c r="C296" s="11" t="s">
        <v>220</v>
      </c>
      <c r="D296" s="44">
        <v>3387.08</v>
      </c>
      <c r="E296" s="44">
        <v>3387.08</v>
      </c>
      <c r="F296" s="44">
        <v>0</v>
      </c>
      <c r="G296" s="48">
        <f t="shared" si="68"/>
        <v>0</v>
      </c>
      <c r="H296" s="9">
        <f t="shared" si="58"/>
        <v>0</v>
      </c>
      <c r="I296" s="54" t="s">
        <v>593</v>
      </c>
    </row>
    <row r="297" spans="1:9" ht="51.75" customHeight="1">
      <c r="A297" s="15" t="s">
        <v>430</v>
      </c>
      <c r="B297" s="11" t="s">
        <v>431</v>
      </c>
      <c r="C297" s="11" t="s">
        <v>220</v>
      </c>
      <c r="D297" s="44">
        <v>2798772</v>
      </c>
      <c r="E297" s="44">
        <v>2823755</v>
      </c>
      <c r="F297" s="44">
        <v>2823755</v>
      </c>
      <c r="G297" s="48">
        <f t="shared" si="68"/>
        <v>100.89264148705217</v>
      </c>
      <c r="H297" s="9">
        <f t="shared" si="58"/>
        <v>100</v>
      </c>
      <c r="I297" s="50"/>
    </row>
    <row r="298" spans="1:9" ht="51" customHeight="1">
      <c r="A298" s="15" t="s">
        <v>569</v>
      </c>
      <c r="B298" s="11" t="s">
        <v>570</v>
      </c>
      <c r="C298" s="11" t="s">
        <v>220</v>
      </c>
      <c r="D298" s="44">
        <v>0</v>
      </c>
      <c r="E298" s="44">
        <v>272232</v>
      </c>
      <c r="F298" s="44">
        <v>272232</v>
      </c>
      <c r="G298" s="48" t="s">
        <v>571</v>
      </c>
      <c r="H298" s="9">
        <f t="shared" si="58"/>
        <v>100</v>
      </c>
      <c r="I298" s="50"/>
    </row>
    <row r="299" spans="1:9" ht="69" hidden="1" customHeight="1">
      <c r="A299" s="15" t="s">
        <v>488</v>
      </c>
      <c r="B299" s="11" t="s">
        <v>489</v>
      </c>
      <c r="C299" s="11" t="s">
        <v>220</v>
      </c>
      <c r="D299" s="44">
        <v>0</v>
      </c>
      <c r="E299" s="44">
        <v>0</v>
      </c>
      <c r="F299" s="44"/>
      <c r="G299" s="48" t="e">
        <f t="shared" si="68"/>
        <v>#DIV/0!</v>
      </c>
      <c r="H299" s="9" t="e">
        <f t="shared" si="58"/>
        <v>#DIV/0!</v>
      </c>
      <c r="I299" s="50"/>
    </row>
    <row r="300" spans="1:9" ht="65.25" hidden="1" customHeight="1">
      <c r="A300" s="15" t="s">
        <v>490</v>
      </c>
      <c r="B300" s="11" t="s">
        <v>491</v>
      </c>
      <c r="C300" s="11" t="s">
        <v>220</v>
      </c>
      <c r="D300" s="44">
        <v>0</v>
      </c>
      <c r="E300" s="44">
        <v>0</v>
      </c>
      <c r="F300" s="44"/>
      <c r="G300" s="48" t="e">
        <f t="shared" si="68"/>
        <v>#DIV/0!</v>
      </c>
      <c r="H300" s="9" t="e">
        <f t="shared" si="58"/>
        <v>#DIV/0!</v>
      </c>
      <c r="I300" s="50"/>
    </row>
    <row r="301" spans="1:9">
      <c r="A301" s="61" t="s">
        <v>41</v>
      </c>
      <c r="B301" s="61"/>
      <c r="C301" s="62"/>
      <c r="D301" s="58">
        <f>D269+D270</f>
        <v>1220640265.75</v>
      </c>
      <c r="E301" s="58">
        <f>E269+E270</f>
        <v>1455085818.8499999</v>
      </c>
      <c r="F301" s="58">
        <f>F269+F270</f>
        <v>1330219834.2399998</v>
      </c>
      <c r="G301" s="48">
        <f t="shared" si="68"/>
        <v>108.97722052636618</v>
      </c>
      <c r="H301" s="9">
        <f t="shared" si="58"/>
        <v>91.418651532960055</v>
      </c>
      <c r="I301" s="50"/>
    </row>
    <row r="304" spans="1:9">
      <c r="E304" s="59"/>
    </row>
    <row r="305" spans="2:2">
      <c r="B305" s="2"/>
    </row>
  </sheetData>
  <autoFilter ref="A4:I4"/>
  <mergeCells count="7">
    <mergeCell ref="A2:E2"/>
    <mergeCell ref="A301:C301"/>
    <mergeCell ref="A1:I1"/>
    <mergeCell ref="I185:I186"/>
    <mergeCell ref="I202:I206"/>
    <mergeCell ref="I236:I238"/>
    <mergeCell ref="I258:I260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7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2020-04-09T08:23:26Z</cp:lastPrinted>
  <dcterms:created xsi:type="dcterms:W3CDTF">2014-10-28T05:18:55Z</dcterms:created>
  <dcterms:modified xsi:type="dcterms:W3CDTF">2022-04-19T06:40:19Z</dcterms:modified>
</cp:coreProperties>
</file>