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210" yWindow="65431" windowWidth="12195" windowHeight="11055" activeTab="0"/>
  </bookViews>
  <sheets>
    <sheet name="Документ (1)" sheetId="1" r:id="rId1"/>
  </sheets>
  <definedNames>
    <definedName name="_xlnm._FilterDatabase" localSheetId="0" hidden="1">'Документ (1)'!$A$18:$B$91</definedName>
    <definedName name="_xlnm.Print_Titles" localSheetId="0">'Документ (1)'!$16:$16</definedName>
  </definedNames>
  <calcPr fullCalcOnLoad="1"/>
</workbook>
</file>

<file path=xl/sharedStrings.xml><?xml version="1.0" encoding="utf-8"?>
<sst xmlns="http://schemas.openxmlformats.org/spreadsheetml/2006/main" count="96" uniqueCount="73">
  <si>
    <t>ЖИЛИЩНО-КОММУНАЛЬНОЕ ХОЗЯЙСТВО</t>
  </si>
  <si>
    <t>ОБРАЗОВАНИЕ</t>
  </si>
  <si>
    <t>(тыс. рублей)</t>
  </si>
  <si>
    <t>Наименование</t>
  </si>
  <si>
    <t>Сумма</t>
  </si>
  <si>
    <t>#Н/Д</t>
  </si>
  <si>
    <t>СОЦИАЛЬНАЯ ПОЛИТИКА</t>
  </si>
  <si>
    <t>ОБЩЕГОСУДАРСТВЕННЫЕ ВОПРОСЫ</t>
  </si>
  <si>
    <t>НАЦИОНАЛЬНАЯ ЭКОНОМИКА</t>
  </si>
  <si>
    <t>КУЛЬТУРА И КИНЕМАТОГРАФИЯ</t>
  </si>
  <si>
    <t>ВСЕГО РАСХОДОВ:</t>
  </si>
  <si>
    <t>Итого расходов по общегосударственным вопросам</t>
  </si>
  <si>
    <t>Итого расходов по национальной экономике</t>
  </si>
  <si>
    <t>Итого расходов по жилищно-коммунальному хозяйству</t>
  </si>
  <si>
    <t>Итого расходов по образованию</t>
  </si>
  <si>
    <t>Итого расходов по культуре, кинематографии</t>
  </si>
  <si>
    <t>Итого расходов по социальной политике</t>
  </si>
  <si>
    <t xml:space="preserve">                                                                                                      Партизанского муниципального района </t>
  </si>
  <si>
    <t xml:space="preserve">                                                                                                      к муниципальному правовому акту</t>
  </si>
  <si>
    <t>ФИЗИЧЕСКАЯ КУЛЬТУРА И СПОРТ</t>
  </si>
  <si>
    <t>Итого расходов по физической культуре и спорту</t>
  </si>
  <si>
    <t>Расходы</t>
  </si>
  <si>
    <t>бюджета муниципального района по финансовому обеспечению муниципальных программ Партизанского муниципального района на 2013 год</t>
  </si>
  <si>
    <t>ДРУГИЕ ОБЩЕГОСУДАРСТВЕННЫЕ ВОПРОСЫ - ВСЕГО</t>
  </si>
  <si>
    <t>ДРУГИЕ ВОПРОСЫ В ОБЛАСТИ НАЦИОНАЛЬНОЙ ЭКОНОМИКИ - ВСЕГО</t>
  </si>
  <si>
    <t>КОММУНАЛЬНОЕ ХОЗЯЙСТВО - ВСЕГО</t>
  </si>
  <si>
    <t>БЛАГОУСТРОЙСТВО - ВСЕГО</t>
  </si>
  <si>
    <t>ДОШКОЛЬНОЕ ОБРАЗОВАНИЕ - ВСЕГО</t>
  </si>
  <si>
    <t>ОБЩЕЕ ОБРАЗОВАНИЕ - ВСЕГО</t>
  </si>
  <si>
    <t>МОЛОДЕЖНАЯ ПОЛИТИКА И ОЗДОРОВЛЕНИЕ ДЕТЕЙ - ВСЕГО</t>
  </si>
  <si>
    <t xml:space="preserve">ДРУГИЕ ВОПРОСЫ В ОБЛАСТИ ОБРАЗОВАНИЯ -ВСЕГО </t>
  </si>
  <si>
    <t>КУЛЬТУРА - ВСЕГО</t>
  </si>
  <si>
    <t xml:space="preserve">ДРУГИЕ ВОПРОСЫ В ОБЛАСТИ КУЛЬТУРЫ, КИНЕМАТОГРАФИИ - ВСЕГО </t>
  </si>
  <si>
    <t>СОЦИАЛЬНОЕ ОБЕСПЕЧЕНИЕ НАСЕЛЕНИЯ - ВСЕГО</t>
  </si>
  <si>
    <t>ФИЗИЧЕСКАЯ КУЛЬТУРА  - ВСЕГО</t>
  </si>
  <si>
    <t xml:space="preserve">                                                                                                      от 14.12.2012  № 363 - МПА       </t>
  </si>
  <si>
    <t>ДОРОЖНОЕ ХОЗЯЙСТВО (ДОРОЖНЫЕ ФОНДЫ) - ВСЕГО</t>
  </si>
  <si>
    <t xml:space="preserve">                                                                                                      "Приложение 10</t>
  </si>
  <si>
    <t xml:space="preserve">                                                                                                      Приложение 5</t>
  </si>
  <si>
    <t>ЖИЛИЩНОЕ ХОЗЯЙСТВО -ВСЕГО</t>
  </si>
  <si>
    <t>МАССОВЫЙ СПОРТ - ВСЕГО</t>
  </si>
  <si>
    <t>НАЦИОНАЛЬНАЯ БЕЗОПАСНОСТЬ И ПРАВООХРАНИТЕЛЬНАЯ ДЕЯТЕЛЬНОСТЬ - ВСЕГО</t>
  </si>
  <si>
    <t>ЗАЩИТА НАСЕЛЕНИЯ И ТЕРРИТОРИИ ОТ ЧРЕЗВЫЧАЙНЫХ СИТУАЦИЙ ПРИРОДНОГО И ТЕХНОГЕННОГО ХАРАКТЕРА, ГРАЖДАНСКАЯ ОБОРОНА</t>
  </si>
  <si>
    <t>Итого расходов по национальной безопасности и правоохранительной деятельности</t>
  </si>
  <si>
    <t>Муниципальная программа "Энергосбережения и повышения энергетической эффективности в Партизанском муниципальном районе на 2010-2013 годы"</t>
  </si>
  <si>
    <t>Муниципальная программа "Строительство общеобразовательной школы на 220 учащихся с блоком 4-х дошкольных групп в пос.Волчанец Партизанского района Приморского края на 2012-2016 годы"</t>
  </si>
  <si>
    <t>Муниципальная программа "Завершение строительства центра детского творчества в селе Владимиро-Александровское Партизанского района Приморского края на 2012-2013 годы"</t>
  </si>
  <si>
    <t>Муниципальная  программа "Информатизация муниципальных общеобразовательных учреждений Партизанского муниципального района в 2013 году"</t>
  </si>
  <si>
    <t>Муниципальная программа "Развитие муниципальной службы в администрации Партизанского муниципального района на 2010-2015 годы"</t>
  </si>
  <si>
    <t>Муниципальная программа "Противодействие коррупции в Партизанском муниципальном районе на 2012-2016 годы"</t>
  </si>
  <si>
    <t>Муниципальная программа "Улучшение условий труда в муниципальных учреждениях Партизанского муниципального района на 2013-2015 годы"</t>
  </si>
  <si>
    <t>Муниципальная программа "Создание местной централизованной автоматической системы оповещения населения Партизанского муниципального района об угрозе возникновения или возникновении чрезвычайных ситуаций на 2013-2015 годы"</t>
  </si>
  <si>
    <t xml:space="preserve">Муниципальная программа "Проведение мероприятий по ремонту объектов жилищно-коммунального назначения, социально -культурного назначения, софинансирование мероприятий по переселению граждан из  аварийного жилищного фонда,  дорог местного значения, приобретение техники, проектным работам, формирование земельных участков для муниципальных нужд в Партизанском муниципальном районе на 2013 год" </t>
  </si>
  <si>
    <t xml:space="preserve">Муниципальная программа "Развитие малого и среднего предпринимательства в Партизанском муниципальном районе" на 2012-2014 годы </t>
  </si>
  <si>
    <t>Муниципальная программа "Софинансирование разработки генеральных планов и правил землепользования и застройки сельских поселений Партизанского муниципального района в 2012 - 2013 годах"</t>
  </si>
  <si>
    <t xml:space="preserve">Муниципальная программа "Развитие внутреннего и въездного туризма на территории Партизанского муниципального района" на 2012-2017 годы </t>
  </si>
  <si>
    <t>Муниципальная программа "Софинансирование создания электронных топографических основ населенных пунктов и натурной верификации адресных реестров населенных пунктов сельских поселений Партизанского муниципального района в 2013 году"</t>
  </si>
  <si>
    <t>Муниципальная программа "Корректировка схемы территориального планирования и правил землепользования и застройки Партизанского муниципального района в 2013 году"</t>
  </si>
  <si>
    <t>Муниципальная программа "Разработка схемы газоснабжения и газификации Партизанского муниципального района на 2011-2015гг."</t>
  </si>
  <si>
    <t>Муниципальная программа "Строительство полигона твердых бытовых отходов, расположенного в 1200 метрах на юго-запад от дома № 1 по переулку Владимиро-Александровский в с. Владимиро-Александровское Партизанского района Приморского края"</t>
  </si>
  <si>
    <t>Муниципальная программа "Пожарная безопасность муниципальных образовательных учреждений Партизанского муниципального района" на 2009-2013 годы</t>
  </si>
  <si>
    <t>Муниципальная программа "Развитие дошкольного образования Партизанского муниципального района на 2013-2015 годы"</t>
  </si>
  <si>
    <t xml:space="preserve">Муниципальная программа "Укрепление общественной безопасности на межселенной территории, в муниципальных учреждениях Партизанского муниципального района на 2012-2015 годы" </t>
  </si>
  <si>
    <t>Муниципальная программа "Развитие системы общего и дополнительного образования Партизанского муниципального района" на 2012 - 2015 годы</t>
  </si>
  <si>
    <t>Муниципальная программа "Патриотическое воспитание граждан Партизанского муниципального района на 2011-2015 годы"</t>
  </si>
  <si>
    <t>Муниципальная программа "Развитие физкультуры и спорта в Партизанском муниципальном районе на 2013-2015 годы"</t>
  </si>
  <si>
    <t xml:space="preserve">Муниципальная программа "Развитие культуры Партизанского муниципального района на 2013-2017 годы" </t>
  </si>
  <si>
    <t>Муниципальная программа "Организация отдыха, оздоровления и занятости детей и подростков в каникулярное время на 2012-2015 годы в Партизанском муниципальном районе"</t>
  </si>
  <si>
    <t>Муниципальная программа "Обеспечение жильем жителей сельской местности Партизанского муниципального района в 2011- 2013 годах"</t>
  </si>
  <si>
    <t>Муниципальная программа "Обеспечение жильем молодых семей Партизанского муниципального района" на 2013-2017 годы</t>
  </si>
  <si>
    <t>Муниципальная программа "Доступная среда" на 2013-2015 годы</t>
  </si>
  <si>
    <t>Муниципальная программа "Развитие физической культуры и спорта в Партизанском муниципальном районе" на 2013-2017 годы</t>
  </si>
  <si>
    <t xml:space="preserve">                                                                                                      от 21.11.2013  № 10 - МПА      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</si>
</sst>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0"/>
    <numFmt numFmtId="170" formatCode="#,##0.0000"/>
    <numFmt numFmtId="171" formatCode="#,##0.00000"/>
    <numFmt numFmtId="172" formatCode="#,##0.000000"/>
    <numFmt numFmtId="173" formatCode="#,##0.0"/>
    <numFmt numFmtId="174" formatCode="0.000"/>
    <numFmt numFmtId="175" formatCode="0.0000"/>
  </numFmts>
  <fonts count="27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1" fillId="0" borderId="10" xfId="0" applyFont="1" applyFill="1" applyBorder="1" applyAlignment="1">
      <alignment/>
    </xf>
    <xf numFmtId="4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left"/>
    </xf>
    <xf numFmtId="0" fontId="1" fillId="0" borderId="11" xfId="0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right" vertical="top" shrinkToFit="1"/>
    </xf>
    <xf numFmtId="0" fontId="4" fillId="0" borderId="0" xfId="0" applyFont="1" applyFill="1" applyAlignment="1">
      <alignment/>
    </xf>
    <xf numFmtId="4" fontId="1" fillId="0" borderId="11" xfId="0" applyNumberFormat="1" applyFont="1" applyFill="1" applyBorder="1" applyAlignment="1">
      <alignment horizontal="right" vertical="top" shrinkToFit="1"/>
    </xf>
    <xf numFmtId="4" fontId="1" fillId="0" borderId="12" xfId="0" applyNumberFormat="1" applyFont="1" applyFill="1" applyBorder="1" applyAlignment="1">
      <alignment horizontal="right" vertical="top" shrinkToFit="1"/>
    </xf>
    <xf numFmtId="0" fontId="1" fillId="0" borderId="0" xfId="0" applyFont="1" applyFill="1" applyAlignment="1">
      <alignment horizontal="left" indent="2"/>
    </xf>
    <xf numFmtId="0" fontId="5" fillId="0" borderId="0" xfId="0" applyFont="1" applyFill="1" applyBorder="1" applyAlignment="1">
      <alignment vertical="top" wrapText="1"/>
    </xf>
    <xf numFmtId="169" fontId="5" fillId="0" borderId="0" xfId="0" applyNumberFormat="1" applyFont="1" applyFill="1" applyBorder="1" applyAlignment="1">
      <alignment horizontal="right" vertical="top" shrinkToFit="1"/>
    </xf>
    <xf numFmtId="0" fontId="1" fillId="0" borderId="0" xfId="0" applyFont="1" applyFill="1" applyBorder="1" applyAlignment="1">
      <alignment/>
    </xf>
    <xf numFmtId="171" fontId="1" fillId="0" borderId="11" xfId="0" applyNumberFormat="1" applyFont="1" applyFill="1" applyBorder="1" applyAlignment="1">
      <alignment horizontal="center" vertical="center" wrapText="1"/>
    </xf>
    <xf numFmtId="3" fontId="1" fillId="0" borderId="11" xfId="0" applyNumberFormat="1" applyFont="1" applyFill="1" applyBorder="1" applyAlignment="1">
      <alignment horizontal="center" vertical="center" wrapText="1"/>
    </xf>
    <xf numFmtId="0" fontId="6" fillId="24" borderId="11" xfId="0" applyFont="1" applyFill="1" applyBorder="1" applyAlignment="1">
      <alignment vertical="top" wrapText="1"/>
    </xf>
    <xf numFmtId="0" fontId="1" fillId="24" borderId="11" xfId="0" applyFont="1" applyFill="1" applyBorder="1" applyAlignment="1">
      <alignment vertical="top" wrapText="1"/>
    </xf>
    <xf numFmtId="4" fontId="6" fillId="24" borderId="11" xfId="0" applyNumberFormat="1" applyFont="1" applyFill="1" applyBorder="1" applyAlignment="1">
      <alignment horizontal="right" vertical="top" shrinkToFit="1"/>
    </xf>
    <xf numFmtId="0" fontId="5" fillId="24" borderId="11" xfId="0" applyFont="1" applyFill="1" applyBorder="1" applyAlignment="1">
      <alignment vertical="top" wrapText="1"/>
    </xf>
    <xf numFmtId="0" fontId="7" fillId="24" borderId="11" xfId="0" applyFont="1" applyFill="1" applyBorder="1" applyAlignment="1">
      <alignment vertical="top" wrapText="1"/>
    </xf>
    <xf numFmtId="0" fontId="6" fillId="24" borderId="11" xfId="0" applyFont="1" applyFill="1" applyBorder="1" applyAlignment="1">
      <alignment horizontal="left" vertical="top" wrapText="1"/>
    </xf>
    <xf numFmtId="0" fontId="6" fillId="24" borderId="11" xfId="0" applyFont="1" applyFill="1" applyBorder="1" applyAlignment="1">
      <alignment horizontal="left"/>
    </xf>
    <xf numFmtId="0" fontId="1" fillId="25" borderId="0" xfId="0" applyFont="1" applyFill="1" applyAlignment="1">
      <alignment vertical="top" wrapText="1"/>
    </xf>
    <xf numFmtId="171" fontId="6" fillId="24" borderId="11" xfId="0" applyNumberFormat="1" applyFont="1" applyFill="1" applyBorder="1" applyAlignment="1">
      <alignment horizontal="right" vertical="top" shrinkToFit="1"/>
    </xf>
    <xf numFmtId="171" fontId="5" fillId="24" borderId="11" xfId="0" applyNumberFormat="1" applyFont="1" applyFill="1" applyBorder="1" applyAlignment="1">
      <alignment horizontal="right" vertical="top" shrinkToFit="1"/>
    </xf>
    <xf numFmtId="171" fontId="5" fillId="25" borderId="11" xfId="0" applyNumberFormat="1" applyFont="1" applyFill="1" applyBorder="1" applyAlignment="1">
      <alignment horizontal="right" vertical="top" shrinkToFit="1"/>
    </xf>
    <xf numFmtId="0" fontId="5" fillId="25" borderId="11" xfId="0" applyFont="1" applyFill="1" applyBorder="1" applyAlignment="1">
      <alignment vertical="top" wrapText="1"/>
    </xf>
    <xf numFmtId="0" fontId="1" fillId="25" borderId="11" xfId="0" applyFont="1" applyFill="1" applyBorder="1" applyAlignment="1">
      <alignment vertical="top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R96"/>
  <sheetViews>
    <sheetView showGridLines="0" tabSelected="1" zoomScaleSheetLayoutView="100" zoomScalePageLayoutView="0" workbookViewId="0" topLeftCell="A1">
      <selection activeCell="A5" sqref="A5"/>
    </sheetView>
  </sheetViews>
  <sheetFormatPr defaultColWidth="9.00390625" defaultRowHeight="12.75" outlineLevelRow="5"/>
  <cols>
    <col min="1" max="1" width="75.375" style="1" customWidth="1"/>
    <col min="2" max="2" width="17.75390625" style="1" customWidth="1"/>
    <col min="3" max="10" width="0" style="1" hidden="1" customWidth="1"/>
    <col min="11" max="16384" width="9.125" style="1" customWidth="1"/>
  </cols>
  <sheetData>
    <row r="1" ht="15.75">
      <c r="A1" s="6" t="s">
        <v>38</v>
      </c>
    </row>
    <row r="2" ht="15.75">
      <c r="A2" s="6" t="s">
        <v>18</v>
      </c>
    </row>
    <row r="3" ht="15.75">
      <c r="A3" s="6" t="s">
        <v>17</v>
      </c>
    </row>
    <row r="4" ht="15.75">
      <c r="A4" s="6" t="s">
        <v>72</v>
      </c>
    </row>
    <row r="6" spans="1:2" ht="15.75">
      <c r="A6" s="6" t="s">
        <v>37</v>
      </c>
      <c r="B6" s="7"/>
    </row>
    <row r="7" spans="1:2" ht="15.75">
      <c r="A7" s="6" t="s">
        <v>18</v>
      </c>
      <c r="B7" s="6"/>
    </row>
    <row r="8" spans="1:2" ht="15.75">
      <c r="A8" s="6" t="s">
        <v>17</v>
      </c>
      <c r="B8" s="6"/>
    </row>
    <row r="9" spans="1:2" ht="15.75">
      <c r="A9" s="6" t="s">
        <v>35</v>
      </c>
      <c r="B9" s="6"/>
    </row>
    <row r="11" spans="1:15" ht="19.5" customHeight="1">
      <c r="A11" s="34" t="s">
        <v>21</v>
      </c>
      <c r="B11" s="34"/>
      <c r="C11" s="34"/>
      <c r="D11" s="34"/>
      <c r="E11" s="34"/>
      <c r="F11" s="34"/>
      <c r="G11" s="34"/>
      <c r="H11" s="34"/>
      <c r="I11" s="34"/>
      <c r="J11" s="2"/>
      <c r="K11" s="2"/>
      <c r="L11" s="2"/>
      <c r="M11" s="2"/>
      <c r="N11" s="2"/>
      <c r="O11" s="2"/>
    </row>
    <row r="12" spans="1:15" ht="57.75" customHeight="1">
      <c r="A12" s="35" t="s">
        <v>22</v>
      </c>
      <c r="B12" s="35"/>
      <c r="C12" s="35"/>
      <c r="D12" s="35"/>
      <c r="E12" s="35"/>
      <c r="F12" s="35"/>
      <c r="G12" s="35"/>
      <c r="H12" s="35"/>
      <c r="I12" s="35"/>
      <c r="J12" s="3"/>
      <c r="K12" s="3"/>
      <c r="L12" s="3"/>
      <c r="M12" s="3"/>
      <c r="N12" s="3"/>
      <c r="O12" s="3"/>
    </row>
    <row r="13" spans="1:10" ht="15.75">
      <c r="A13" s="33"/>
      <c r="B13" s="33"/>
      <c r="C13" s="33"/>
      <c r="D13" s="33"/>
      <c r="E13" s="33"/>
      <c r="F13" s="33"/>
      <c r="G13" s="33"/>
      <c r="H13" s="33"/>
      <c r="I13" s="33"/>
      <c r="J13" s="33"/>
    </row>
    <row r="14" spans="1:10" ht="15.75">
      <c r="A14" s="4"/>
      <c r="B14" s="4" t="s">
        <v>2</v>
      </c>
      <c r="C14" s="4"/>
      <c r="D14" s="4"/>
      <c r="E14" s="4"/>
      <c r="F14" s="4"/>
      <c r="G14" s="4"/>
      <c r="H14" s="4"/>
      <c r="I14" s="4"/>
      <c r="J14" s="4"/>
    </row>
    <row r="15" spans="1:10" ht="35.25" customHeight="1">
      <c r="A15" s="8" t="s">
        <v>3</v>
      </c>
      <c r="B15" s="17" t="s">
        <v>4</v>
      </c>
      <c r="C15" s="8" t="s">
        <v>5</v>
      </c>
      <c r="D15" s="8" t="s">
        <v>5</v>
      </c>
      <c r="E15" s="8" t="s">
        <v>5</v>
      </c>
      <c r="F15" s="8" t="s">
        <v>5</v>
      </c>
      <c r="G15" s="8" t="s">
        <v>5</v>
      </c>
      <c r="H15" s="8" t="s">
        <v>5</v>
      </c>
      <c r="I15" s="8" t="s">
        <v>5</v>
      </c>
      <c r="J15" s="8" t="s">
        <v>5</v>
      </c>
    </row>
    <row r="16" spans="1:10" ht="15.75">
      <c r="A16" s="8">
        <v>1</v>
      </c>
      <c r="B16" s="18">
        <v>5</v>
      </c>
      <c r="C16" s="8"/>
      <c r="D16" s="8"/>
      <c r="E16" s="8"/>
      <c r="F16" s="8"/>
      <c r="G16" s="8"/>
      <c r="H16" s="8"/>
      <c r="I16" s="8"/>
      <c r="J16" s="8"/>
    </row>
    <row r="17" spans="1:10" s="10" customFormat="1" ht="18" customHeight="1">
      <c r="A17" s="19" t="s">
        <v>7</v>
      </c>
      <c r="B17" s="21"/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2182704.1</v>
      </c>
      <c r="J17" s="9">
        <v>2335521.4</v>
      </c>
    </row>
    <row r="18" spans="1:10" s="10" customFormat="1" ht="18" customHeight="1">
      <c r="A18" s="20" t="s">
        <v>23</v>
      </c>
      <c r="B18" s="27">
        <f>B19+B20+B21+B22</f>
        <v>2775.3469999999998</v>
      </c>
      <c r="C18" s="9"/>
      <c r="D18" s="9"/>
      <c r="E18" s="9"/>
      <c r="F18" s="9"/>
      <c r="G18" s="9"/>
      <c r="H18" s="9"/>
      <c r="I18" s="9"/>
      <c r="J18" s="9"/>
    </row>
    <row r="19" spans="1:10" s="10" customFormat="1" ht="51.75" customHeight="1">
      <c r="A19" s="22" t="s">
        <v>44</v>
      </c>
      <c r="B19" s="28">
        <f>276.261+393.286+200</f>
        <v>869.547</v>
      </c>
      <c r="C19" s="9"/>
      <c r="D19" s="9"/>
      <c r="E19" s="9"/>
      <c r="F19" s="9"/>
      <c r="G19" s="9"/>
      <c r="H19" s="9"/>
      <c r="I19" s="9"/>
      <c r="J19" s="9"/>
    </row>
    <row r="20" spans="1:10" ht="36" customHeight="1" outlineLevel="3">
      <c r="A20" s="22" t="s">
        <v>48</v>
      </c>
      <c r="B20" s="28">
        <f>439+250</f>
        <v>689</v>
      </c>
      <c r="C20" s="11"/>
      <c r="D20" s="11"/>
      <c r="E20" s="11"/>
      <c r="F20" s="11"/>
      <c r="G20" s="11"/>
      <c r="H20" s="11"/>
      <c r="I20" s="11"/>
      <c r="J20" s="11"/>
    </row>
    <row r="21" spans="1:10" ht="36.75" customHeight="1" outlineLevel="3">
      <c r="A21" s="22" t="s">
        <v>49</v>
      </c>
      <c r="B21" s="28">
        <v>996.8</v>
      </c>
      <c r="C21" s="11"/>
      <c r="D21" s="11"/>
      <c r="E21" s="11"/>
      <c r="F21" s="11"/>
      <c r="G21" s="11"/>
      <c r="H21" s="11"/>
      <c r="I21" s="11"/>
      <c r="J21" s="11"/>
    </row>
    <row r="22" spans="1:10" ht="37.5" customHeight="1" outlineLevel="3">
      <c r="A22" s="22" t="s">
        <v>50</v>
      </c>
      <c r="B22" s="28">
        <v>220</v>
      </c>
      <c r="C22" s="11"/>
      <c r="D22" s="11"/>
      <c r="E22" s="11"/>
      <c r="F22" s="11"/>
      <c r="G22" s="11"/>
      <c r="H22" s="11"/>
      <c r="I22" s="11"/>
      <c r="J22" s="11"/>
    </row>
    <row r="23" spans="1:10" ht="22.5" customHeight="1" outlineLevel="3">
      <c r="A23" s="23" t="s">
        <v>11</v>
      </c>
      <c r="B23" s="27">
        <f>B18</f>
        <v>2775.3469999999998</v>
      </c>
      <c r="C23" s="11"/>
      <c r="D23" s="11"/>
      <c r="E23" s="11"/>
      <c r="F23" s="11"/>
      <c r="G23" s="11"/>
      <c r="H23" s="11"/>
      <c r="I23" s="11"/>
      <c r="J23" s="11"/>
    </row>
    <row r="24" spans="1:10" ht="31.5" outlineLevel="3">
      <c r="A24" s="19" t="s">
        <v>41</v>
      </c>
      <c r="B24" s="27"/>
      <c r="C24" s="11"/>
      <c r="D24" s="11"/>
      <c r="E24" s="11"/>
      <c r="F24" s="11"/>
      <c r="G24" s="11"/>
      <c r="H24" s="11"/>
      <c r="I24" s="11"/>
      <c r="J24" s="11"/>
    </row>
    <row r="25" spans="1:10" ht="47.25" outlineLevel="3">
      <c r="A25" s="20" t="s">
        <v>42</v>
      </c>
      <c r="B25" s="28">
        <f>B26</f>
        <v>270</v>
      </c>
      <c r="C25" s="11"/>
      <c r="D25" s="11"/>
      <c r="E25" s="11"/>
      <c r="F25" s="11"/>
      <c r="G25" s="11"/>
      <c r="H25" s="11"/>
      <c r="I25" s="11"/>
      <c r="J25" s="11"/>
    </row>
    <row r="26" spans="1:10" ht="63" outlineLevel="3">
      <c r="A26" s="22" t="s">
        <v>51</v>
      </c>
      <c r="B26" s="28">
        <f>270+1500-1500</f>
        <v>270</v>
      </c>
      <c r="C26" s="11"/>
      <c r="D26" s="11"/>
      <c r="E26" s="11"/>
      <c r="F26" s="11"/>
      <c r="G26" s="11"/>
      <c r="H26" s="11"/>
      <c r="I26" s="11"/>
      <c r="J26" s="11"/>
    </row>
    <row r="27" spans="1:10" ht="22.5" customHeight="1" outlineLevel="3">
      <c r="A27" s="19" t="s">
        <v>43</v>
      </c>
      <c r="B27" s="27">
        <f>B25</f>
        <v>270</v>
      </c>
      <c r="C27" s="11"/>
      <c r="D27" s="11"/>
      <c r="E27" s="11"/>
      <c r="F27" s="11"/>
      <c r="G27" s="11"/>
      <c r="H27" s="11"/>
      <c r="I27" s="11"/>
      <c r="J27" s="11"/>
    </row>
    <row r="28" spans="1:10" s="10" customFormat="1" ht="20.25" customHeight="1">
      <c r="A28" s="19" t="s">
        <v>8</v>
      </c>
      <c r="B28" s="27"/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16802244.5</v>
      </c>
      <c r="J28" s="9">
        <v>4962634.82</v>
      </c>
    </row>
    <row r="29" spans="1:10" s="10" customFormat="1" ht="20.25" customHeight="1">
      <c r="A29" s="22" t="s">
        <v>36</v>
      </c>
      <c r="B29" s="28">
        <f>B30</f>
        <v>2243.285</v>
      </c>
      <c r="C29" s="9"/>
      <c r="D29" s="9"/>
      <c r="E29" s="9"/>
      <c r="F29" s="9"/>
      <c r="G29" s="9"/>
      <c r="H29" s="9"/>
      <c r="I29" s="9"/>
      <c r="J29" s="9"/>
    </row>
    <row r="30" spans="1:10" s="10" customFormat="1" ht="104.25" customHeight="1">
      <c r="A30" s="22" t="s">
        <v>52</v>
      </c>
      <c r="B30" s="28">
        <f>4000+1200+2180-2472.808-1527.192-1136.715</f>
        <v>2243.285</v>
      </c>
      <c r="C30" s="9"/>
      <c r="D30" s="9"/>
      <c r="E30" s="9"/>
      <c r="F30" s="9"/>
      <c r="G30" s="9"/>
      <c r="H30" s="9"/>
      <c r="I30" s="9"/>
      <c r="J30" s="9"/>
    </row>
    <row r="31" spans="1:10" s="10" customFormat="1" ht="34.5" customHeight="1">
      <c r="A31" s="20" t="s">
        <v>24</v>
      </c>
      <c r="B31" s="28">
        <f>B32+B33+B34+B35+B36+B37</f>
        <v>7350.588</v>
      </c>
      <c r="C31" s="9"/>
      <c r="D31" s="9"/>
      <c r="E31" s="9"/>
      <c r="F31" s="9"/>
      <c r="G31" s="9"/>
      <c r="H31" s="9"/>
      <c r="I31" s="9"/>
      <c r="J31" s="9"/>
    </row>
    <row r="32" spans="1:10" ht="52.5" customHeight="1" outlineLevel="5">
      <c r="A32" s="22" t="s">
        <v>53</v>
      </c>
      <c r="B32" s="28">
        <v>1297.5</v>
      </c>
      <c r="C32" s="11"/>
      <c r="D32" s="11"/>
      <c r="E32" s="11"/>
      <c r="F32" s="11"/>
      <c r="G32" s="11"/>
      <c r="H32" s="11"/>
      <c r="I32" s="11"/>
      <c r="J32" s="11"/>
    </row>
    <row r="33" spans="1:10" ht="110.25" outlineLevel="5">
      <c r="A33" s="22" t="s">
        <v>52</v>
      </c>
      <c r="B33" s="28">
        <v>600</v>
      </c>
      <c r="C33" s="11"/>
      <c r="D33" s="11"/>
      <c r="E33" s="11"/>
      <c r="F33" s="11"/>
      <c r="G33" s="11"/>
      <c r="H33" s="11"/>
      <c r="I33" s="11"/>
      <c r="J33" s="11"/>
    </row>
    <row r="34" spans="1:10" ht="52.5" customHeight="1" outlineLevel="5">
      <c r="A34" s="22" t="s">
        <v>54</v>
      </c>
      <c r="B34" s="28">
        <v>2439.171</v>
      </c>
      <c r="C34" s="11"/>
      <c r="D34" s="11"/>
      <c r="E34" s="11"/>
      <c r="F34" s="11"/>
      <c r="G34" s="11"/>
      <c r="H34" s="11"/>
      <c r="I34" s="11"/>
      <c r="J34" s="11"/>
    </row>
    <row r="35" spans="1:10" ht="37.5" customHeight="1" outlineLevel="5">
      <c r="A35" s="22" t="s">
        <v>55</v>
      </c>
      <c r="B35" s="28">
        <v>300</v>
      </c>
      <c r="C35" s="11"/>
      <c r="D35" s="11"/>
      <c r="E35" s="11"/>
      <c r="F35" s="11"/>
      <c r="G35" s="11"/>
      <c r="H35" s="11"/>
      <c r="I35" s="11"/>
      <c r="J35" s="11"/>
    </row>
    <row r="36" spans="1:10" ht="63" outlineLevel="5">
      <c r="A36" s="22" t="s">
        <v>56</v>
      </c>
      <c r="B36" s="28">
        <v>2263.917</v>
      </c>
      <c r="C36" s="11"/>
      <c r="D36" s="11"/>
      <c r="E36" s="11"/>
      <c r="F36" s="11"/>
      <c r="G36" s="11"/>
      <c r="H36" s="11"/>
      <c r="I36" s="11"/>
      <c r="J36" s="11"/>
    </row>
    <row r="37" spans="1:10" ht="47.25" outlineLevel="5">
      <c r="A37" s="31" t="s">
        <v>57</v>
      </c>
      <c r="B37" s="29">
        <f>2250-1800</f>
        <v>450</v>
      </c>
      <c r="C37" s="11"/>
      <c r="D37" s="11"/>
      <c r="E37" s="11"/>
      <c r="F37" s="11"/>
      <c r="G37" s="11"/>
      <c r="H37" s="11"/>
      <c r="I37" s="11"/>
      <c r="J37" s="11"/>
    </row>
    <row r="38" spans="1:10" ht="21.75" customHeight="1" outlineLevel="5">
      <c r="A38" s="23" t="s">
        <v>12</v>
      </c>
      <c r="B38" s="27">
        <f>B29+B31</f>
        <v>9593.873</v>
      </c>
      <c r="C38" s="11"/>
      <c r="D38" s="11"/>
      <c r="E38" s="11"/>
      <c r="F38" s="11"/>
      <c r="G38" s="11"/>
      <c r="H38" s="11"/>
      <c r="I38" s="11"/>
      <c r="J38" s="11"/>
    </row>
    <row r="39" spans="1:10" s="10" customFormat="1" ht="23.25" customHeight="1">
      <c r="A39" s="19" t="s">
        <v>0</v>
      </c>
      <c r="B39" s="27"/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7144823</v>
      </c>
      <c r="J39" s="9">
        <v>33313</v>
      </c>
    </row>
    <row r="40" spans="1:10" s="10" customFormat="1" ht="23.25" customHeight="1">
      <c r="A40" s="22" t="s">
        <v>39</v>
      </c>
      <c r="B40" s="28">
        <f>B41</f>
        <v>3132.654</v>
      </c>
      <c r="C40" s="9"/>
      <c r="D40" s="9"/>
      <c r="E40" s="9"/>
      <c r="F40" s="9"/>
      <c r="G40" s="9"/>
      <c r="H40" s="9"/>
      <c r="I40" s="9"/>
      <c r="J40" s="9"/>
    </row>
    <row r="41" spans="1:10" s="10" customFormat="1" ht="110.25">
      <c r="A41" s="22" t="s">
        <v>52</v>
      </c>
      <c r="B41" s="28">
        <v>3132.654</v>
      </c>
      <c r="C41" s="9"/>
      <c r="D41" s="9"/>
      <c r="E41" s="9"/>
      <c r="F41" s="9"/>
      <c r="G41" s="9"/>
      <c r="H41" s="9"/>
      <c r="I41" s="9"/>
      <c r="J41" s="9"/>
    </row>
    <row r="42" spans="1:10" s="10" customFormat="1" ht="19.5" customHeight="1">
      <c r="A42" s="20" t="s">
        <v>25</v>
      </c>
      <c r="B42" s="28">
        <f>B43+B44</f>
        <v>6869.634</v>
      </c>
      <c r="C42" s="9"/>
      <c r="D42" s="9"/>
      <c r="E42" s="9"/>
      <c r="F42" s="9"/>
      <c r="G42" s="9"/>
      <c r="H42" s="9"/>
      <c r="I42" s="9"/>
      <c r="J42" s="9"/>
    </row>
    <row r="43" spans="1:10" s="10" customFormat="1" ht="34.5" customHeight="1">
      <c r="A43" s="22" t="s">
        <v>58</v>
      </c>
      <c r="B43" s="28">
        <v>100</v>
      </c>
      <c r="C43" s="9"/>
      <c r="D43" s="9"/>
      <c r="E43" s="9"/>
      <c r="F43" s="9"/>
      <c r="G43" s="9"/>
      <c r="H43" s="9"/>
      <c r="I43" s="9"/>
      <c r="J43" s="9"/>
    </row>
    <row r="44" spans="1:10" s="10" customFormat="1" ht="80.25" customHeight="1">
      <c r="A44" s="22" t="s">
        <v>52</v>
      </c>
      <c r="B44" s="28">
        <f>640+596.826+2272.808+500+1000+500+250+1510-500</f>
        <v>6769.634</v>
      </c>
      <c r="C44" s="9"/>
      <c r="D44" s="9"/>
      <c r="E44" s="9"/>
      <c r="F44" s="9"/>
      <c r="G44" s="9"/>
      <c r="H44" s="9"/>
      <c r="I44" s="9"/>
      <c r="J44" s="9"/>
    </row>
    <row r="45" spans="1:10" s="10" customFormat="1" ht="18.75" customHeight="1">
      <c r="A45" s="22" t="s">
        <v>26</v>
      </c>
      <c r="B45" s="28">
        <f>B46</f>
        <v>10535.391</v>
      </c>
      <c r="C45" s="9"/>
      <c r="D45" s="9"/>
      <c r="E45" s="9"/>
      <c r="F45" s="9"/>
      <c r="G45" s="9"/>
      <c r="H45" s="9"/>
      <c r="I45" s="9"/>
      <c r="J45" s="9"/>
    </row>
    <row r="46" spans="1:10" s="10" customFormat="1" ht="63">
      <c r="A46" s="31" t="s">
        <v>59</v>
      </c>
      <c r="B46" s="29">
        <f>3771.751+10000-3236.36</f>
        <v>10535.391</v>
      </c>
      <c r="C46" s="9"/>
      <c r="D46" s="9"/>
      <c r="E46" s="9"/>
      <c r="F46" s="9"/>
      <c r="G46" s="9"/>
      <c r="H46" s="9"/>
      <c r="I46" s="9"/>
      <c r="J46" s="9"/>
    </row>
    <row r="47" spans="1:10" s="10" customFormat="1" ht="22.5" customHeight="1">
      <c r="A47" s="23" t="s">
        <v>13</v>
      </c>
      <c r="B47" s="27">
        <f>B42+B45+B40</f>
        <v>20537.679</v>
      </c>
      <c r="C47" s="9"/>
      <c r="D47" s="9"/>
      <c r="E47" s="9"/>
      <c r="F47" s="9"/>
      <c r="G47" s="9"/>
      <c r="H47" s="9"/>
      <c r="I47" s="9"/>
      <c r="J47" s="9"/>
    </row>
    <row r="48" spans="1:10" s="10" customFormat="1" ht="19.5" customHeight="1">
      <c r="A48" s="19" t="s">
        <v>1</v>
      </c>
      <c r="B48" s="27"/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1973432.477</v>
      </c>
      <c r="J48" s="9">
        <v>2066394.068</v>
      </c>
    </row>
    <row r="49" spans="1:10" s="10" customFormat="1" ht="19.5" customHeight="1">
      <c r="A49" s="20" t="s">
        <v>27</v>
      </c>
      <c r="B49" s="28">
        <f>B50+B51+B52+B53</f>
        <v>49702.71200000001</v>
      </c>
      <c r="C49" s="9"/>
      <c r="D49" s="9"/>
      <c r="E49" s="9"/>
      <c r="F49" s="9"/>
      <c r="G49" s="9"/>
      <c r="H49" s="9"/>
      <c r="I49" s="9"/>
      <c r="J49" s="9"/>
    </row>
    <row r="50" spans="1:10" ht="47.25">
      <c r="A50" s="30" t="s">
        <v>60</v>
      </c>
      <c r="B50" s="29">
        <f>209+65.91</f>
        <v>274.90999999999997</v>
      </c>
      <c r="C50" s="11"/>
      <c r="D50" s="11"/>
      <c r="E50" s="11"/>
      <c r="F50" s="11"/>
      <c r="G50" s="11"/>
      <c r="H50" s="11"/>
      <c r="I50" s="11"/>
      <c r="J50" s="11"/>
    </row>
    <row r="51" spans="1:10" ht="31.5">
      <c r="A51" s="30" t="s">
        <v>61</v>
      </c>
      <c r="B51" s="29">
        <f>4000+10100+768.936+2500+22440+1081.9+8544.85+2000+1100+675.14-770.235+1140+3545.11-8336+467.8</f>
        <v>49257.501000000004</v>
      </c>
      <c r="C51" s="11"/>
      <c r="D51" s="11"/>
      <c r="E51" s="11"/>
      <c r="F51" s="11"/>
      <c r="G51" s="11"/>
      <c r="H51" s="11"/>
      <c r="I51" s="11"/>
      <c r="J51" s="11"/>
    </row>
    <row r="52" spans="1:10" ht="47.25">
      <c r="A52" s="22" t="s">
        <v>44</v>
      </c>
      <c r="B52" s="28">
        <v>129.601</v>
      </c>
      <c r="C52" s="11"/>
      <c r="D52" s="11"/>
      <c r="E52" s="11"/>
      <c r="F52" s="11"/>
      <c r="G52" s="11"/>
      <c r="H52" s="11"/>
      <c r="I52" s="11"/>
      <c r="J52" s="11"/>
    </row>
    <row r="53" spans="1:10" ht="31.5">
      <c r="A53" s="22" t="s">
        <v>50</v>
      </c>
      <c r="B53" s="28">
        <v>40.7</v>
      </c>
      <c r="C53" s="11"/>
      <c r="D53" s="11"/>
      <c r="E53" s="11"/>
      <c r="F53" s="11"/>
      <c r="G53" s="11"/>
      <c r="H53" s="11"/>
      <c r="I53" s="11"/>
      <c r="J53" s="11"/>
    </row>
    <row r="54" spans="1:10" ht="15.75">
      <c r="A54" s="20" t="s">
        <v>28</v>
      </c>
      <c r="B54" s="28">
        <f>B55+B56+B57+B58+B59+B60+B61+B62+B63</f>
        <v>20373.52724</v>
      </c>
      <c r="C54" s="11"/>
      <c r="D54" s="11"/>
      <c r="E54" s="11"/>
      <c r="F54" s="11"/>
      <c r="G54" s="11"/>
      <c r="H54" s="11"/>
      <c r="I54" s="11"/>
      <c r="J54" s="11"/>
    </row>
    <row r="55" spans="1:10" ht="47.25">
      <c r="A55" s="30" t="s">
        <v>60</v>
      </c>
      <c r="B55" s="29">
        <f>755+147</f>
        <v>902</v>
      </c>
      <c r="C55" s="11"/>
      <c r="D55" s="11"/>
      <c r="E55" s="11"/>
      <c r="F55" s="11"/>
      <c r="G55" s="11"/>
      <c r="H55" s="11"/>
      <c r="I55" s="11"/>
      <c r="J55" s="11"/>
    </row>
    <row r="56" spans="1:10" ht="47.25">
      <c r="A56" s="22" t="s">
        <v>44</v>
      </c>
      <c r="B56" s="28">
        <f>296.513+21.759+180</f>
        <v>498.272</v>
      </c>
      <c r="C56" s="11"/>
      <c r="D56" s="11"/>
      <c r="E56" s="11"/>
      <c r="F56" s="11"/>
      <c r="G56" s="11"/>
      <c r="H56" s="11"/>
      <c r="I56" s="11"/>
      <c r="J56" s="11"/>
    </row>
    <row r="57" spans="1:10" ht="52.5" customHeight="1">
      <c r="A57" s="22" t="s">
        <v>45</v>
      </c>
      <c r="B57" s="28">
        <v>2000</v>
      </c>
      <c r="C57" s="11"/>
      <c r="D57" s="11"/>
      <c r="E57" s="11"/>
      <c r="F57" s="11"/>
      <c r="G57" s="11"/>
      <c r="H57" s="11"/>
      <c r="I57" s="11"/>
      <c r="J57" s="11"/>
    </row>
    <row r="58" spans="1:10" ht="32.25" customHeight="1">
      <c r="A58" s="31" t="s">
        <v>63</v>
      </c>
      <c r="B58" s="29">
        <f>450+150+4570+3669+300-500+856.982+42.1</f>
        <v>9538.082</v>
      </c>
      <c r="C58" s="11"/>
      <c r="D58" s="11"/>
      <c r="E58" s="11"/>
      <c r="F58" s="11"/>
      <c r="G58" s="11"/>
      <c r="H58" s="11"/>
      <c r="I58" s="11"/>
      <c r="J58" s="11"/>
    </row>
    <row r="59" spans="1:10" ht="31.5">
      <c r="A59" s="22" t="s">
        <v>50</v>
      </c>
      <c r="B59" s="28">
        <v>69.2</v>
      </c>
      <c r="C59" s="11"/>
      <c r="D59" s="11"/>
      <c r="E59" s="11"/>
      <c r="F59" s="11"/>
      <c r="G59" s="11"/>
      <c r="H59" s="11"/>
      <c r="I59" s="11"/>
      <c r="J59" s="11"/>
    </row>
    <row r="60" spans="1:10" ht="31.5" outlineLevel="5">
      <c r="A60" s="22" t="s">
        <v>64</v>
      </c>
      <c r="B60" s="28">
        <v>17.8</v>
      </c>
      <c r="C60" s="11"/>
      <c r="D60" s="11"/>
      <c r="E60" s="11"/>
      <c r="F60" s="11"/>
      <c r="G60" s="11"/>
      <c r="H60" s="11"/>
      <c r="I60" s="11"/>
      <c r="J60" s="11"/>
    </row>
    <row r="61" spans="1:10" ht="36.75" customHeight="1" outlineLevel="5">
      <c r="A61" s="30" t="s">
        <v>65</v>
      </c>
      <c r="B61" s="29">
        <f>3898-1194.74</f>
        <v>2703.26</v>
      </c>
      <c r="C61" s="11"/>
      <c r="D61" s="11"/>
      <c r="E61" s="11"/>
      <c r="F61" s="11"/>
      <c r="G61" s="11"/>
      <c r="H61" s="11"/>
      <c r="I61" s="11"/>
      <c r="J61" s="11"/>
    </row>
    <row r="62" spans="1:10" ht="36.75" customHeight="1" outlineLevel="5">
      <c r="A62" s="26" t="s">
        <v>66</v>
      </c>
      <c r="B62" s="29">
        <f>1863+350+1531.91324+463+240+70</f>
        <v>4517.91324</v>
      </c>
      <c r="C62" s="11"/>
      <c r="D62" s="11"/>
      <c r="E62" s="11"/>
      <c r="F62" s="11"/>
      <c r="G62" s="11"/>
      <c r="H62" s="11"/>
      <c r="I62" s="11"/>
      <c r="J62" s="11"/>
    </row>
    <row r="63" spans="1:10" ht="47.25" outlineLevel="5">
      <c r="A63" s="22" t="s">
        <v>47</v>
      </c>
      <c r="B63" s="28">
        <v>127</v>
      </c>
      <c r="C63" s="11"/>
      <c r="D63" s="11"/>
      <c r="E63" s="11"/>
      <c r="F63" s="11"/>
      <c r="G63" s="11"/>
      <c r="H63" s="11"/>
      <c r="I63" s="11"/>
      <c r="J63" s="11"/>
    </row>
    <row r="64" spans="1:10" ht="15.75" outlineLevel="5">
      <c r="A64" s="20" t="s">
        <v>29</v>
      </c>
      <c r="B64" s="28">
        <f>B65+Q73</f>
        <v>3348.8</v>
      </c>
      <c r="C64" s="11"/>
      <c r="D64" s="11"/>
      <c r="E64" s="11"/>
      <c r="F64" s="11"/>
      <c r="G64" s="11"/>
      <c r="H64" s="11"/>
      <c r="I64" s="11"/>
      <c r="J64" s="11"/>
    </row>
    <row r="65" spans="1:10" ht="47.25" outlineLevel="5">
      <c r="A65" s="22" t="s">
        <v>67</v>
      </c>
      <c r="B65" s="28">
        <v>3348.8</v>
      </c>
      <c r="C65" s="11"/>
      <c r="D65" s="11"/>
      <c r="E65" s="11"/>
      <c r="F65" s="11"/>
      <c r="G65" s="11"/>
      <c r="H65" s="11"/>
      <c r="I65" s="11"/>
      <c r="J65" s="11"/>
    </row>
    <row r="66" spans="1:10" ht="15.75" outlineLevel="5">
      <c r="A66" s="20" t="s">
        <v>30</v>
      </c>
      <c r="B66" s="28">
        <f>B67</f>
        <v>4.1</v>
      </c>
      <c r="C66" s="11"/>
      <c r="D66" s="11"/>
      <c r="E66" s="11"/>
      <c r="F66" s="11"/>
      <c r="G66" s="11"/>
      <c r="H66" s="11"/>
      <c r="I66" s="11"/>
      <c r="J66" s="11"/>
    </row>
    <row r="67" spans="1:10" ht="31.5" outlineLevel="5">
      <c r="A67" s="22" t="s">
        <v>50</v>
      </c>
      <c r="B67" s="28">
        <v>4.1</v>
      </c>
      <c r="C67" s="11"/>
      <c r="D67" s="11"/>
      <c r="E67" s="11"/>
      <c r="F67" s="11"/>
      <c r="G67" s="11"/>
      <c r="H67" s="11"/>
      <c r="I67" s="11"/>
      <c r="J67" s="11"/>
    </row>
    <row r="68" spans="1:10" ht="22.5" customHeight="1" outlineLevel="5">
      <c r="A68" s="23" t="s">
        <v>14</v>
      </c>
      <c r="B68" s="27">
        <f>B49+B54+B64+B66</f>
        <v>73429.13924000002</v>
      </c>
      <c r="C68" s="11"/>
      <c r="D68" s="11"/>
      <c r="E68" s="11"/>
      <c r="F68" s="11"/>
      <c r="G68" s="11"/>
      <c r="H68" s="11"/>
      <c r="I68" s="11"/>
      <c r="J68" s="11"/>
    </row>
    <row r="69" spans="1:10" s="10" customFormat="1" ht="23.25" customHeight="1">
      <c r="A69" s="24" t="s">
        <v>9</v>
      </c>
      <c r="B69" s="27"/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471281.02</v>
      </c>
      <c r="J69" s="9">
        <v>573334.084</v>
      </c>
    </row>
    <row r="70" spans="1:10" s="10" customFormat="1" ht="20.25" customHeight="1">
      <c r="A70" s="20" t="s">
        <v>31</v>
      </c>
      <c r="B70" s="27">
        <f>B71+B72+B73+B74+B75</f>
        <v>17856.17276</v>
      </c>
      <c r="C70" s="9"/>
      <c r="D70" s="9"/>
      <c r="E70" s="9"/>
      <c r="F70" s="9"/>
      <c r="G70" s="9"/>
      <c r="H70" s="9"/>
      <c r="I70" s="9"/>
      <c r="J70" s="9"/>
    </row>
    <row r="71" spans="1:10" ht="47.25" outlineLevel="5">
      <c r="A71" s="30" t="s">
        <v>46</v>
      </c>
      <c r="B71" s="29">
        <f>100+15000+500+8.135+600</f>
        <v>16208.135</v>
      </c>
      <c r="C71" s="11"/>
      <c r="D71" s="11"/>
      <c r="E71" s="11"/>
      <c r="F71" s="11"/>
      <c r="G71" s="11"/>
      <c r="H71" s="11"/>
      <c r="I71" s="11"/>
      <c r="J71" s="11"/>
    </row>
    <row r="72" spans="1:10" ht="47.25" outlineLevel="5">
      <c r="A72" s="22" t="s">
        <v>62</v>
      </c>
      <c r="B72" s="28">
        <v>100</v>
      </c>
      <c r="C72" s="11"/>
      <c r="D72" s="11"/>
      <c r="E72" s="11"/>
      <c r="F72" s="11"/>
      <c r="G72" s="11"/>
      <c r="H72" s="11"/>
      <c r="I72" s="11"/>
      <c r="J72" s="11"/>
    </row>
    <row r="73" spans="1:18" ht="47.25" outlineLevel="5">
      <c r="A73" s="22" t="s">
        <v>44</v>
      </c>
      <c r="B73" s="28">
        <v>20.451</v>
      </c>
      <c r="C73" s="11"/>
      <c r="D73" s="11"/>
      <c r="E73" s="11"/>
      <c r="F73" s="11"/>
      <c r="G73" s="11"/>
      <c r="H73" s="11"/>
      <c r="I73" s="11"/>
      <c r="J73" s="11"/>
      <c r="P73" s="14"/>
      <c r="Q73" s="15"/>
      <c r="R73" s="16"/>
    </row>
    <row r="74" spans="1:18" ht="31.5" outlineLevel="5">
      <c r="A74" s="22" t="s">
        <v>64</v>
      </c>
      <c r="B74" s="28">
        <v>186.5</v>
      </c>
      <c r="C74" s="11"/>
      <c r="D74" s="11"/>
      <c r="E74" s="11"/>
      <c r="F74" s="11"/>
      <c r="G74" s="11"/>
      <c r="H74" s="11"/>
      <c r="I74" s="11"/>
      <c r="J74" s="11"/>
      <c r="P74" s="14"/>
      <c r="Q74" s="15"/>
      <c r="R74" s="16"/>
    </row>
    <row r="75" spans="1:18" ht="31.5" outlineLevel="5">
      <c r="A75" s="26" t="s">
        <v>66</v>
      </c>
      <c r="B75" s="29">
        <f>2219-1301.4756-393.43764+467+350</f>
        <v>1341.0867600000001</v>
      </c>
      <c r="C75" s="11"/>
      <c r="D75" s="11"/>
      <c r="E75" s="11"/>
      <c r="F75" s="11"/>
      <c r="G75" s="11"/>
      <c r="H75" s="11"/>
      <c r="I75" s="11"/>
      <c r="J75" s="11"/>
      <c r="P75" s="14"/>
      <c r="Q75" s="15"/>
      <c r="R75" s="16"/>
    </row>
    <row r="76" spans="1:10" ht="31.5" outlineLevel="5">
      <c r="A76" s="22" t="s">
        <v>32</v>
      </c>
      <c r="B76" s="28">
        <f>B77</f>
        <v>105</v>
      </c>
      <c r="C76" s="11"/>
      <c r="D76" s="11"/>
      <c r="E76" s="11"/>
      <c r="F76" s="11"/>
      <c r="G76" s="11"/>
      <c r="H76" s="11"/>
      <c r="I76" s="11"/>
      <c r="J76" s="11"/>
    </row>
    <row r="77" spans="1:10" ht="37.5" customHeight="1" outlineLevel="5">
      <c r="A77" s="22" t="s">
        <v>50</v>
      </c>
      <c r="B77" s="28">
        <v>105</v>
      </c>
      <c r="C77" s="11"/>
      <c r="D77" s="11"/>
      <c r="E77" s="11"/>
      <c r="F77" s="11"/>
      <c r="G77" s="11"/>
      <c r="H77" s="11"/>
      <c r="I77" s="11"/>
      <c r="J77" s="11"/>
    </row>
    <row r="78" spans="1:10" ht="16.5" outlineLevel="5">
      <c r="A78" s="23" t="s">
        <v>15</v>
      </c>
      <c r="B78" s="27">
        <f>B70+B76</f>
        <v>17961.17276</v>
      </c>
      <c r="C78" s="11"/>
      <c r="D78" s="11"/>
      <c r="E78" s="11"/>
      <c r="F78" s="11"/>
      <c r="G78" s="11"/>
      <c r="H78" s="11"/>
      <c r="I78" s="11"/>
      <c r="J78" s="11"/>
    </row>
    <row r="79" spans="1:10" s="10" customFormat="1" ht="15.75">
      <c r="A79" s="19" t="s">
        <v>6</v>
      </c>
      <c r="B79" s="27"/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  <c r="I79" s="9">
        <v>13821008.065</v>
      </c>
      <c r="J79" s="9">
        <v>14777516.126</v>
      </c>
    </row>
    <row r="80" spans="1:10" s="10" customFormat="1" ht="15.75">
      <c r="A80" s="20" t="s">
        <v>33</v>
      </c>
      <c r="B80" s="28">
        <f>B81+B82+B83</f>
        <v>2505.9</v>
      </c>
      <c r="C80" s="9"/>
      <c r="D80" s="9"/>
      <c r="E80" s="9"/>
      <c r="F80" s="9"/>
      <c r="G80" s="9"/>
      <c r="H80" s="9"/>
      <c r="I80" s="9"/>
      <c r="J80" s="9"/>
    </row>
    <row r="81" spans="1:10" ht="36.75" customHeight="1" outlineLevel="5">
      <c r="A81" s="22" t="s">
        <v>68</v>
      </c>
      <c r="B81" s="28">
        <v>565.4</v>
      </c>
      <c r="C81" s="11"/>
      <c r="D81" s="11"/>
      <c r="E81" s="11"/>
      <c r="F81" s="11"/>
      <c r="G81" s="11"/>
      <c r="H81" s="11"/>
      <c r="I81" s="11"/>
      <c r="J81" s="11"/>
    </row>
    <row r="82" spans="1:10" ht="39" customHeight="1" outlineLevel="5">
      <c r="A82" s="22" t="s">
        <v>69</v>
      </c>
      <c r="B82" s="28">
        <v>1000</v>
      </c>
      <c r="C82" s="12"/>
      <c r="D82" s="12"/>
      <c r="E82" s="12"/>
      <c r="F82" s="12"/>
      <c r="G82" s="12"/>
      <c r="H82" s="12"/>
      <c r="I82" s="12"/>
      <c r="J82" s="12"/>
    </row>
    <row r="83" spans="1:10" ht="15.75" outlineLevel="5">
      <c r="A83" s="22" t="s">
        <v>70</v>
      </c>
      <c r="B83" s="28">
        <v>940.5</v>
      </c>
      <c r="C83" s="12"/>
      <c r="D83" s="12"/>
      <c r="E83" s="12"/>
      <c r="F83" s="12"/>
      <c r="G83" s="12"/>
      <c r="H83" s="12"/>
      <c r="I83" s="12"/>
      <c r="J83" s="12"/>
    </row>
    <row r="84" spans="1:10" ht="16.5" outlineLevel="5">
      <c r="A84" s="23" t="s">
        <v>16</v>
      </c>
      <c r="B84" s="27">
        <f>B80</f>
        <v>2505.9</v>
      </c>
      <c r="C84" s="12"/>
      <c r="D84" s="12"/>
      <c r="E84" s="12"/>
      <c r="F84" s="12"/>
      <c r="G84" s="12"/>
      <c r="H84" s="12"/>
      <c r="I84" s="12"/>
      <c r="J84" s="12"/>
    </row>
    <row r="85" spans="1:10" ht="15.75" outlineLevel="5">
      <c r="A85" s="19" t="s">
        <v>19</v>
      </c>
      <c r="B85" s="27"/>
      <c r="C85" s="12"/>
      <c r="D85" s="12"/>
      <c r="E85" s="12"/>
      <c r="F85" s="12"/>
      <c r="G85" s="12"/>
      <c r="H85" s="12"/>
      <c r="I85" s="12"/>
      <c r="J85" s="12"/>
    </row>
    <row r="86" spans="1:10" ht="15.75" outlineLevel="5">
      <c r="A86" s="22" t="s">
        <v>34</v>
      </c>
      <c r="B86" s="28">
        <f>B87</f>
        <v>1520</v>
      </c>
      <c r="C86" s="12"/>
      <c r="D86" s="12"/>
      <c r="E86" s="12"/>
      <c r="F86" s="12"/>
      <c r="G86" s="12"/>
      <c r="H86" s="12"/>
      <c r="I86" s="12"/>
      <c r="J86" s="12"/>
    </row>
    <row r="87" spans="1:10" ht="31.5" outlineLevel="5">
      <c r="A87" s="22" t="s">
        <v>71</v>
      </c>
      <c r="B87" s="28">
        <f>928.6+1520-428.6-500</f>
        <v>1520</v>
      </c>
      <c r="C87" s="12"/>
      <c r="D87" s="12"/>
      <c r="E87" s="12"/>
      <c r="F87" s="12"/>
      <c r="G87" s="12"/>
      <c r="H87" s="12"/>
      <c r="I87" s="12"/>
      <c r="J87" s="12"/>
    </row>
    <row r="88" spans="1:10" ht="15.75" outlineLevel="5">
      <c r="A88" s="22" t="s">
        <v>40</v>
      </c>
      <c r="B88" s="28">
        <f>B89</f>
        <v>2428.6</v>
      </c>
      <c r="C88" s="12"/>
      <c r="D88" s="12"/>
      <c r="E88" s="12"/>
      <c r="F88" s="12"/>
      <c r="G88" s="12"/>
      <c r="H88" s="12"/>
      <c r="I88" s="12"/>
      <c r="J88" s="12"/>
    </row>
    <row r="89" spans="1:10" ht="31.5" outlineLevel="5">
      <c r="A89" s="22" t="s">
        <v>71</v>
      </c>
      <c r="B89" s="28">
        <f>428.6+500+1500</f>
        <v>2428.6</v>
      </c>
      <c r="C89" s="12"/>
      <c r="D89" s="12"/>
      <c r="E89" s="12"/>
      <c r="F89" s="12"/>
      <c r="G89" s="12"/>
      <c r="H89" s="12"/>
      <c r="I89" s="12"/>
      <c r="J89" s="12"/>
    </row>
    <row r="90" spans="1:10" ht="16.5" outlineLevel="5">
      <c r="A90" s="23" t="s">
        <v>20</v>
      </c>
      <c r="B90" s="27">
        <f>B86+B88</f>
        <v>3948.6</v>
      </c>
      <c r="C90" s="12"/>
      <c r="D90" s="12"/>
      <c r="E90" s="12"/>
      <c r="F90" s="12"/>
      <c r="G90" s="12"/>
      <c r="H90" s="12"/>
      <c r="I90" s="12"/>
      <c r="J90" s="12"/>
    </row>
    <row r="91" spans="1:10" ht="15.75">
      <c r="A91" s="25" t="s">
        <v>10</v>
      </c>
      <c r="B91" s="27">
        <f>B23+B38+B47+B68+B78+B84+B90+B27</f>
        <v>131021.71100000002</v>
      </c>
      <c r="C91" s="12">
        <v>0</v>
      </c>
      <c r="D91" s="12">
        <v>0</v>
      </c>
      <c r="E91" s="12">
        <v>0</v>
      </c>
      <c r="F91" s="12">
        <v>0</v>
      </c>
      <c r="G91" s="12">
        <v>0</v>
      </c>
      <c r="H91" s="12">
        <v>0</v>
      </c>
      <c r="I91" s="12">
        <v>64785440.656</v>
      </c>
      <c r="J91" s="12">
        <v>45661300.83</v>
      </c>
    </row>
    <row r="92" ht="15.75">
      <c r="B92" s="13"/>
    </row>
    <row r="93" spans="1:10" ht="12.75" customHeight="1">
      <c r="A93" s="32"/>
      <c r="B93" s="32"/>
      <c r="C93" s="32"/>
      <c r="D93" s="32"/>
      <c r="E93" s="32"/>
      <c r="F93" s="32"/>
      <c r="G93" s="32"/>
      <c r="H93" s="32"/>
      <c r="I93" s="32"/>
      <c r="J93" s="32"/>
    </row>
    <row r="94" ht="15.75">
      <c r="B94" s="5"/>
    </row>
    <row r="96" ht="15.75">
      <c r="B96" s="5"/>
    </row>
  </sheetData>
  <sheetProtection/>
  <autoFilter ref="A18:B91"/>
  <mergeCells count="4">
    <mergeCell ref="A93:J93"/>
    <mergeCell ref="A13:J13"/>
    <mergeCell ref="A11:I11"/>
    <mergeCell ref="A12:I12"/>
  </mergeCells>
  <printOptions/>
  <pageMargins left="0.5905511811023623" right="0.1968503937007874" top="0.35433070866141736" bottom="0.31496062992125984" header="0.1968503937007874" footer="0.1968503937007874"/>
  <pageSetup fitToHeight="0" fitToWidth="1" horizontalDpi="600" verticalDpi="600" orientation="portrait" paperSize="9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2013-11-19T08:27:53Z</cp:lastPrinted>
  <dcterms:created xsi:type="dcterms:W3CDTF">2009-10-01T23:01:22Z</dcterms:created>
  <dcterms:modified xsi:type="dcterms:W3CDTF">2013-11-22T04:57:16Z</dcterms:modified>
  <cp:category/>
  <cp:version/>
  <cp:contentType/>
  <cp:contentStatus/>
</cp:coreProperties>
</file>