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-150" yWindow="-180" windowWidth="29040" windowHeight="12855"/>
  </bookViews>
  <sheets>
    <sheet name="Лист1 (2)" sheetId="2" r:id="rId1"/>
  </sheets>
  <definedNames>
    <definedName name="_xlnm._FilterDatabase" localSheetId="0" hidden="1">'Лист1 (2)'!$A$20:$L$251</definedName>
    <definedName name="_xlnm.Print_Titles" localSheetId="0">'Лист1 (2)'!$9:$11</definedName>
    <definedName name="_xlnm.Print_Area" localSheetId="0">'Лист1 (2)'!$A$1:$L$255</definedName>
  </definedNames>
  <calcPr calcId="145621"/>
</workbook>
</file>

<file path=xl/calcChain.xml><?xml version="1.0" encoding="utf-8"?>
<calcChain xmlns="http://schemas.openxmlformats.org/spreadsheetml/2006/main">
  <c r="F250" i="2" l="1"/>
  <c r="G250" i="2"/>
  <c r="H250" i="2"/>
  <c r="E250" i="2"/>
  <c r="F243" i="2"/>
  <c r="G243" i="2"/>
  <c r="H243" i="2"/>
  <c r="E243" i="2"/>
  <c r="F238" i="2"/>
  <c r="G238" i="2"/>
  <c r="H238" i="2"/>
  <c r="E238" i="2"/>
  <c r="F237" i="2"/>
  <c r="G237" i="2"/>
  <c r="H237" i="2"/>
  <c r="E237" i="2"/>
  <c r="E236" i="2"/>
  <c r="F233" i="2"/>
  <c r="G233" i="2"/>
  <c r="H233" i="2"/>
  <c r="E233" i="2"/>
  <c r="F199" i="2"/>
  <c r="G199" i="2"/>
  <c r="H199" i="2"/>
  <c r="E199" i="2"/>
  <c r="F124" i="2"/>
  <c r="G124" i="2"/>
  <c r="H124" i="2"/>
  <c r="F120" i="2"/>
  <c r="G120" i="2"/>
  <c r="H120" i="2"/>
  <c r="E120" i="2"/>
  <c r="F76" i="2"/>
  <c r="G76" i="2"/>
  <c r="H76" i="2"/>
  <c r="E76" i="2"/>
  <c r="F251" i="2"/>
  <c r="G251" i="2"/>
  <c r="H251" i="2"/>
  <c r="E251" i="2"/>
  <c r="F244" i="2"/>
  <c r="G244" i="2"/>
  <c r="H244" i="2"/>
  <c r="E244" i="2"/>
  <c r="E235" i="2"/>
  <c r="F235" i="2"/>
  <c r="G235" i="2"/>
  <c r="H235" i="2"/>
  <c r="D234" i="2"/>
  <c r="D235" i="2" s="1"/>
  <c r="D250" i="2" l="1"/>
  <c r="D244" i="2"/>
  <c r="F242" i="2"/>
  <c r="G242" i="2"/>
  <c r="H242" i="2"/>
  <c r="E242" i="2"/>
  <c r="F241" i="2"/>
  <c r="G241" i="2"/>
  <c r="H241" i="2"/>
  <c r="E241" i="2"/>
  <c r="F240" i="2"/>
  <c r="G240" i="2"/>
  <c r="H240" i="2"/>
  <c r="E240" i="2"/>
  <c r="F239" i="2"/>
  <c r="G239" i="2"/>
  <c r="H239" i="2"/>
  <c r="E239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F236" i="2"/>
  <c r="G236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3" i="2"/>
  <c r="D214" i="2"/>
  <c r="D215" i="2"/>
  <c r="D216" i="2"/>
  <c r="D217" i="2"/>
  <c r="D218" i="2"/>
  <c r="D219" i="2"/>
  <c r="D220" i="2"/>
  <c r="D221" i="2"/>
  <c r="D222" i="2"/>
  <c r="D224" i="2"/>
  <c r="D225" i="2"/>
  <c r="D226" i="2"/>
  <c r="D227" i="2"/>
  <c r="D228" i="2"/>
  <c r="D229" i="2"/>
  <c r="D230" i="2"/>
  <c r="D231" i="2"/>
  <c r="D232" i="2"/>
  <c r="H223" i="2"/>
  <c r="D223" i="2" s="1"/>
  <c r="D240" i="2" l="1"/>
  <c r="D241" i="2"/>
  <c r="D239" i="2"/>
  <c r="D242" i="2"/>
  <c r="D243" i="2"/>
  <c r="D238" i="2"/>
  <c r="D237" i="2"/>
  <c r="H236" i="2"/>
  <c r="D236" i="2" s="1"/>
  <c r="F128" i="2"/>
  <c r="G128" i="2"/>
  <c r="H128" i="2"/>
  <c r="F129" i="2"/>
  <c r="G129" i="2"/>
  <c r="H129" i="2"/>
  <c r="E129" i="2"/>
  <c r="E128" i="2"/>
  <c r="F130" i="2"/>
  <c r="G130" i="2"/>
  <c r="H130" i="2"/>
  <c r="E130" i="2"/>
  <c r="F127" i="2"/>
  <c r="G127" i="2"/>
  <c r="E127" i="2"/>
  <c r="F126" i="2"/>
  <c r="G126" i="2"/>
  <c r="H126" i="2"/>
  <c r="E126" i="2"/>
  <c r="H80" i="2"/>
  <c r="H247" i="2" s="1"/>
  <c r="F245" i="2"/>
  <c r="G245" i="2"/>
  <c r="H245" i="2"/>
  <c r="E245" i="2"/>
  <c r="E80" i="2"/>
  <c r="E247" i="2" s="1"/>
  <c r="E246" i="2"/>
  <c r="F246" i="2"/>
  <c r="G246" i="2"/>
  <c r="F248" i="2"/>
  <c r="G248" i="2"/>
  <c r="H248" i="2"/>
  <c r="E124" i="2"/>
  <c r="E248" i="2" s="1"/>
  <c r="H115" i="2"/>
  <c r="H127" i="2" s="1"/>
  <c r="G80" i="2"/>
  <c r="G247" i="2" s="1"/>
  <c r="F80" i="2"/>
  <c r="F247" i="2" s="1"/>
  <c r="D79" i="2"/>
  <c r="D74" i="2"/>
  <c r="D69" i="2"/>
  <c r="D58" i="2"/>
  <c r="D245" i="2" l="1"/>
  <c r="D129" i="2"/>
  <c r="D124" i="2"/>
  <c r="D127" i="2"/>
  <c r="D128" i="2"/>
  <c r="G125" i="2"/>
  <c r="G249" i="2" s="1"/>
  <c r="F125" i="2"/>
  <c r="F249" i="2" s="1"/>
  <c r="D76" i="2"/>
  <c r="E125" i="2"/>
  <c r="E249" i="2" s="1"/>
  <c r="D126" i="2"/>
  <c r="D130" i="2"/>
  <c r="D47" i="2"/>
  <c r="D41" i="2"/>
  <c r="D42" i="2"/>
  <c r="D39" i="2"/>
  <c r="D34" i="2"/>
  <c r="D32" i="2"/>
  <c r="D26" i="2"/>
  <c r="D24" i="2"/>
  <c r="D25" i="2"/>
  <c r="D27" i="2"/>
  <c r="D28" i="2"/>
  <c r="D29" i="2"/>
  <c r="D30" i="2"/>
  <c r="D78" i="2"/>
  <c r="D120" i="2" l="1"/>
  <c r="H246" i="2"/>
  <c r="H125" i="2"/>
  <c r="H249" i="2" s="1"/>
  <c r="D251" i="2"/>
  <c r="D247" i="2"/>
  <c r="D212" i="2"/>
  <c r="D176" i="2"/>
  <c r="D123" i="2"/>
  <c r="D122" i="2"/>
  <c r="D121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7" i="2"/>
  <c r="D75" i="2"/>
  <c r="D73" i="2"/>
  <c r="D72" i="2"/>
  <c r="D71" i="2"/>
  <c r="D70" i="2"/>
  <c r="D68" i="2"/>
  <c r="D67" i="2"/>
  <c r="D66" i="2"/>
  <c r="D65" i="2"/>
  <c r="D64" i="2"/>
  <c r="D63" i="2"/>
  <c r="D62" i="2"/>
  <c r="D61" i="2"/>
  <c r="D60" i="2"/>
  <c r="D59" i="2"/>
  <c r="D57" i="2"/>
  <c r="D56" i="2"/>
  <c r="D55" i="2"/>
  <c r="D54" i="2"/>
  <c r="D53" i="2"/>
  <c r="D52" i="2"/>
  <c r="D51" i="2"/>
  <c r="D50" i="2"/>
  <c r="D49" i="2"/>
  <c r="D48" i="2"/>
  <c r="D46" i="2"/>
  <c r="D45" i="2"/>
  <c r="D44" i="2"/>
  <c r="D43" i="2"/>
  <c r="D40" i="2"/>
  <c r="D38" i="2"/>
  <c r="D37" i="2"/>
  <c r="D36" i="2"/>
  <c r="D35" i="2"/>
  <c r="D33" i="2"/>
  <c r="D31" i="2"/>
  <c r="D23" i="2"/>
  <c r="D22" i="2"/>
  <c r="D21" i="2"/>
  <c r="D20" i="2"/>
  <c r="D125" i="2" l="1"/>
  <c r="D199" i="2"/>
  <c r="D248" i="2" l="1"/>
  <c r="D249" i="2" l="1"/>
  <c r="D233" i="2"/>
  <c r="D246" i="2"/>
</calcChain>
</file>

<file path=xl/sharedStrings.xml><?xml version="1.0" encoding="utf-8"?>
<sst xmlns="http://schemas.openxmlformats.org/spreadsheetml/2006/main" count="499" uniqueCount="157">
  <si>
    <t>№ п/п</t>
  </si>
  <si>
    <t>Наименование учреждения</t>
  </si>
  <si>
    <t>Мероприятия</t>
  </si>
  <si>
    <t>Источник финансирования</t>
  </si>
  <si>
    <t>Исполнитель</t>
  </si>
  <si>
    <t>Проведение совещаний по безопасности соответствующих должностных лиц образовательных учреждений</t>
  </si>
  <si>
    <t>Муниципальное казённое учреждение "Управление образования" Партизанского муниципального района (далее - МКУ "УО" ПМР)</t>
  </si>
  <si>
    <t>2.</t>
  </si>
  <si>
    <t>Все образовательные учреждения (далее - ОУ)</t>
  </si>
  <si>
    <t>Образовательные учреждения</t>
  </si>
  <si>
    <t>Все ОУ</t>
  </si>
  <si>
    <t>Итого по школам</t>
  </si>
  <si>
    <t>Местный бюджет</t>
  </si>
  <si>
    <t>МКУ "УО" ПМР</t>
  </si>
  <si>
    <t>Итого по детским садам</t>
  </si>
  <si>
    <t>Всего:</t>
  </si>
  <si>
    <t>Всего по всей программе:</t>
  </si>
  <si>
    <t>МКОУ СОШ с.Молчановка</t>
  </si>
  <si>
    <t>МКОУ СОШ с.Сергеевка</t>
  </si>
  <si>
    <t>МКОУ СОШ с.Золотая Долина</t>
  </si>
  <si>
    <t>МКОУ ООШ с.Золотая Долина</t>
  </si>
  <si>
    <t xml:space="preserve">МКОУ СОШ с.Владимиро-Александровское </t>
  </si>
  <si>
    <t xml:space="preserve">МКОУ СОШ с.Новолитовск </t>
  </si>
  <si>
    <t xml:space="preserve">МКОУ СОШ с.Хмыловка </t>
  </si>
  <si>
    <t>МБДОУ "Детский сад "Солнышко" с.Фроловка</t>
  </si>
  <si>
    <t xml:space="preserve">МКОУ СОШ с.Новицкое </t>
  </si>
  <si>
    <t>Муниципальное казенное учреждение "Управление образования" Партизанского муниципального района (далее - МКУ "УО" ПМР)</t>
  </si>
  <si>
    <t>МБДОУ ЦРР-детский сад "Светлячок" с.Владимиро-Александровское</t>
  </si>
  <si>
    <t>Всего по школам</t>
  </si>
  <si>
    <t>Всего по детским  садам</t>
  </si>
  <si>
    <t>Краевой бюджет</t>
  </si>
  <si>
    <t>в т.ч.</t>
  </si>
  <si>
    <t>2.1.</t>
  </si>
  <si>
    <t>3.1.</t>
  </si>
  <si>
    <t>МКОУ ООШ с.Перетино</t>
  </si>
  <si>
    <t>МБДОУ ЦРР-детский сад "Тополек" с.Владимиро-Александровское</t>
  </si>
  <si>
    <t>3.2.</t>
  </si>
  <si>
    <t>МКОУ СОШ с.Екатериновка</t>
  </si>
  <si>
    <t>3.3.</t>
  </si>
  <si>
    <t>МКОУ СОШ с.Фроловка</t>
  </si>
  <si>
    <t>МКОУ СОШ с.Новицкое</t>
  </si>
  <si>
    <t>МКОУ СОШ с.Владимиро -Александровское</t>
  </si>
  <si>
    <t>МКОУ ООШ с.Новая Сила</t>
  </si>
  <si>
    <t>МКОУ ООШ с.Голубовка</t>
  </si>
  <si>
    <t>МКОУ СОШ с. Хмыловка</t>
  </si>
  <si>
    <t>МКОУ СОШ с.Новолитовск</t>
  </si>
  <si>
    <t>Заправка и испытание огнетушителей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</si>
  <si>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</si>
  <si>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</si>
  <si>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</si>
  <si>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</si>
  <si>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</si>
  <si>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</si>
  <si>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</si>
  <si>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</si>
  <si>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</si>
  <si>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</si>
  <si>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</si>
  <si>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</si>
  <si>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</si>
  <si>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МБДОУ "Детский сад "Елочка" с.Сергеевка</t>
  </si>
  <si>
    <t>3.4.</t>
  </si>
  <si>
    <t>2.16.</t>
  </si>
  <si>
    <t>2.17.</t>
  </si>
  <si>
    <t>2.18.</t>
  </si>
  <si>
    <t>2.19.</t>
  </si>
  <si>
    <t>МБДОУ "Детский сад "Сказка" с.Сергеевка</t>
  </si>
  <si>
    <t>Проведение соревнований, слётов "Школа безопасности" (по правилам поведения учащихся в различных ситуациях пожарной, террористической, техногенной опасности)</t>
  </si>
  <si>
    <t>3.5.</t>
  </si>
  <si>
    <t>3.6.</t>
  </si>
  <si>
    <t>Объем финансирования (тыс. руб.)</t>
  </si>
  <si>
    <t>Муниципальное казённое общеобразовательное учреждение "Средняя общеобразовательная школа" с.Молчановка (далее - МКОУ СОШ)</t>
  </si>
  <si>
    <t>Муниципальное казённое общеобразовательное учреждение "Основная общеобразовательная школа" с.Перетино (далее - МКОУ ООШ)</t>
  </si>
  <si>
    <t xml:space="preserve">МБДОУ «Детский сад «Звездочка» с.Владимиро-Александровское </t>
  </si>
  <si>
    <t>1. Организационные мероприятия</t>
  </si>
  <si>
    <t>2. Пожарная безопасность</t>
  </si>
  <si>
    <t>3.7.</t>
  </si>
  <si>
    <t>3.8.</t>
  </si>
  <si>
    <t>2.20.</t>
  </si>
  <si>
    <t>МБДОУ "Детский сад "Ягодка" с.Владимиро-Александровское</t>
  </si>
  <si>
    <t>Итого по МКУ "УО" ПМР</t>
  </si>
  <si>
    <t>МБДОУ "Детский сад "Дюймовочка" с. Екатериновка</t>
  </si>
  <si>
    <t>МБДОУ "Детский сад "Росинка" с.Новицкое</t>
  </si>
  <si>
    <t xml:space="preserve">МБДОУ "Детский сад "Колосок" с.Екатериновка </t>
  </si>
  <si>
    <t>Всего по МКУ "УО" ПМР</t>
  </si>
  <si>
    <t>2.21.</t>
  </si>
  <si>
    <t>2.22.</t>
  </si>
  <si>
    <t>2.23.</t>
  </si>
  <si>
    <t>2.24.</t>
  </si>
  <si>
    <t>2.25.</t>
  </si>
  <si>
    <t>2.26.</t>
  </si>
  <si>
    <t>2.27.</t>
  </si>
  <si>
    <t>2.28.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</si>
  <si>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</si>
  <si>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</si>
  <si>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</si>
  <si>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</si>
  <si>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</si>
  <si>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</si>
  <si>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</si>
  <si>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</si>
  <si>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</si>
  <si>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</si>
  <si>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</si>
  <si>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</si>
  <si>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3.21.</t>
  </si>
  <si>
    <t>3.22.</t>
  </si>
  <si>
    <t>3.23.</t>
  </si>
  <si>
    <t>________________________________________________</t>
  </si>
  <si>
    <t>МКОУ СОШ пос.Николаевка</t>
  </si>
  <si>
    <t>МБДОУ "Детский сад "Алёнушка" с.Золотая Долина</t>
  </si>
  <si>
    <t>Муниципальное бюджетное дошкольное образовательное учреждение (далее -МБДОУ) "Детский сад "Сказка" с.Сергеевка</t>
  </si>
  <si>
    <t>Муниципальное бюджетное дошкольное образовательное учреждение Центр развития ребёнка - детский сад "Светлячок" с.Владимиро-Александровское (далее - МБДОУ ЦРР)</t>
  </si>
  <si>
    <t>МБДОУ "Детский сад "Дюймовочка" с.Екатериновка</t>
  </si>
  <si>
    <t>МБДОУ "Детский сад "Березка" пос.Волчанец</t>
  </si>
  <si>
    <t>МБДОУ "Детский сад "Кораблик" с.Хмыловка</t>
  </si>
  <si>
    <t>Заправка и приобретение огнетушителей</t>
  </si>
  <si>
    <t>2.29.</t>
  </si>
  <si>
    <t>МБДОУ ЦРР детский сад "Светлячок" с.Владимиро-Александровское</t>
  </si>
  <si>
    <t>МБДОУ ЦРР детский сад "Тополек" с.Владимиро-Александровское</t>
  </si>
  <si>
    <t>Муниципальное казённое образовательное учреждение дополнительного образования «Детский оздоровительно-образовательный центр «Юность» Партизанского муниципального района (далее - МКОУ ДО «ДООЦ «Юность» ПМР)</t>
  </si>
  <si>
    <t>Итого по дополнительному образованию</t>
  </si>
  <si>
    <t>Всего по дополнительному образованию:</t>
  </si>
  <si>
    <t>2.30.</t>
  </si>
  <si>
    <t>Установка АПС в здании школы</t>
  </si>
  <si>
    <t>Установка АПС в здании начальной школы и общей школы</t>
  </si>
  <si>
    <t>всего</t>
  </si>
  <si>
    <t>Установка автоматической пожарной сигнализации (далее АПС) в здании школы</t>
  </si>
  <si>
    <t>Проведение совместных учений с отделом надзорной деятельности и профилактической работы по Партизанскому муниципальному району Главного управления МЧС по Партизанскому муниципальному району по отработке действий в чрезвычайных ситуациях</t>
  </si>
  <si>
    <t>Разработка (актуализация) Паспорта безопасности образовательного учреждения</t>
  </si>
  <si>
    <t>Организация  проверки знаний руководителей и специалистов ОУ правил  пожарной безопаности, антитеррористической безопасности, противодействия экстремизму.</t>
  </si>
  <si>
    <t xml:space="preserve">Приложение № 1 к муниципальной программе "Комплексная безопасность образовательных учреждений Партизанского муниципального района" на 2022-2025 годы в редакции постановления администрации  Партизанского муниципального района от 00.08.2021 № 000 </t>
  </si>
  <si>
    <t>2.31.</t>
  </si>
  <si>
    <t>муниципальное бюджетное образовательное учреждение дополнительного образования "Районный центр детского творчества Партизанского муниципального района" (далее - МБОУ ДО "РЦДТ" ПМР)</t>
  </si>
  <si>
    <t>МКОУ ДО «ДООЦ «Юность» ПМР</t>
  </si>
  <si>
    <t>МБОУ ДО "РЦДТ" ПМР</t>
  </si>
  <si>
    <t>1.1.</t>
  </si>
  <si>
    <t>1.2.</t>
  </si>
  <si>
    <t>1.3.</t>
  </si>
  <si>
    <t>1.4.</t>
  </si>
  <si>
    <t>Оборудование объектов (территорий) системами оповещения и управления эвакуацией либо автономными системами (средствами) экстренного оповещения работников, обучающихся и иных лиц, находящихся на объекте (территории)</t>
  </si>
  <si>
    <t>Проверка состояния огнезащитной пропитки деревянных конструкций кровли</t>
  </si>
  <si>
    <t>МКОУ СОШ пос. Николаевка</t>
  </si>
  <si>
    <t xml:space="preserve">Установка АПС </t>
  </si>
  <si>
    <t>3. Антитеррористическая безопасность</t>
  </si>
  <si>
    <t>местный бюджет</t>
  </si>
  <si>
    <t>МКУ УО ПМР, Образовательные учреждения</t>
  </si>
  <si>
    <t>Оснащение объектов (территорий) системой наружного освещения</t>
  </si>
  <si>
    <t>Оборудование на 1-м этаже помещения для охраны с системой видеонаблюдения, охранной сигнализации и средств передачи тревожных сообщений</t>
  </si>
  <si>
    <t>Оборудование основных входов в здания КПП (постами охраны)</t>
  </si>
  <si>
    <t>Оснащение объектов (территорий) стационарными или ручными металлоискателями</t>
  </si>
  <si>
    <t>Оснащение въездов на объект (территорию) воротами, обеспечивающими жесткую фиксацию их створок в закрытом положении</t>
  </si>
  <si>
    <t>Обеспечение физической охраны</t>
  </si>
  <si>
    <t>Организация и обеспечение пропускного и внутриобъектового режимов, осуществление контроля за их функционированием (ограждение)</t>
  </si>
  <si>
    <t>МБДОУ "Детский сад "Ёлочка" с.Сергеевка</t>
  </si>
  <si>
    <t>Замена ворот</t>
  </si>
  <si>
    <t>Перечень мероприятий муниципальной программы "Комплексная безопасность образовательных учреждений Партизанского муниципального района"  на 2022-2025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</si>
</sst>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0.00000"/>
  </numFmts>
  <fonts count="21" x14ac:knownFonts="1">
    <font>
      <sz val="10"/>
      <name val="Arial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Arial"/>
      <family val="2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0" fillId="0" borderId="0" xfId="0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0" fillId="0" borderId="2" xfId="0" applyBorder="1"/>
    <xf numFmtId="0" fontId="7" fillId="0" borderId="2" xfId="0" applyFont="1" applyBorder="1" applyAlignment="1">
      <alignment vertical="center" wrapText="1"/>
    </xf>
    <xf numFmtId="0" fontId="8" fillId="0" borderId="2" xfId="0" applyFont="1" applyBorder="1"/>
    <xf numFmtId="0" fontId="4" fillId="0" borderId="2" xfId="0" applyFont="1" applyBorder="1" applyAlignment="1">
      <alignment horizontal="left" vertical="center" wrapText="1"/>
    </xf>
    <xf numFmtId="165" fontId="0" fillId="0" borderId="0" xfId="0" applyNumberFormat="1"/>
    <xf numFmtId="165" fontId="2" fillId="0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0" fontId="14" fillId="0" borderId="0" xfId="0" applyFont="1"/>
    <xf numFmtId="165" fontId="2" fillId="0" borderId="2" xfId="0" applyNumberFormat="1" applyFont="1" applyFill="1" applyBorder="1" applyAlignment="1">
      <alignment horizontal="center" vertical="center"/>
    </xf>
    <xf numFmtId="0" fontId="16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 wrapText="1"/>
    </xf>
    <xf numFmtId="0" fontId="17" fillId="0" borderId="0" xfId="0" applyFont="1"/>
    <xf numFmtId="0" fontId="15" fillId="0" borderId="2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0" fillId="0" borderId="2" xfId="0" applyBorder="1" applyAlignment="1"/>
    <xf numFmtId="0" fontId="5" fillId="0" borderId="2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left" vertical="center"/>
    </xf>
    <xf numFmtId="0" fontId="13" fillId="0" borderId="0" xfId="0" applyFont="1"/>
    <xf numFmtId="0" fontId="20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165" fontId="11" fillId="0" borderId="6" xfId="0" applyNumberFormat="1" applyFont="1" applyFill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0" fontId="0" fillId="0" borderId="0" xfId="0" applyFill="1"/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wrapText="1"/>
    </xf>
    <xf numFmtId="0" fontId="16" fillId="0" borderId="5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5" fillId="0" borderId="2" xfId="0" applyFont="1" applyFill="1" applyBorder="1"/>
    <xf numFmtId="0" fontId="6" fillId="0" borderId="2" xfId="0" applyFont="1" applyFill="1" applyBorder="1"/>
    <xf numFmtId="0" fontId="4" fillId="0" borderId="2" xfId="0" applyFont="1" applyFill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18" fillId="0" borderId="2" xfId="0" applyFont="1" applyFill="1" applyBorder="1" applyAlignment="1">
      <alignment vertical="center" wrapText="1"/>
    </xf>
    <xf numFmtId="165" fontId="2" fillId="0" borderId="6" xfId="0" applyNumberFormat="1" applyFont="1" applyFill="1" applyBorder="1" applyAlignment="1">
      <alignment horizontal="center" vertical="center"/>
    </xf>
    <xf numFmtId="165" fontId="2" fillId="0" borderId="7" xfId="0" applyNumberFormat="1" applyFont="1" applyFill="1" applyBorder="1" applyAlignment="1">
      <alignment horizontal="center" vertical="center"/>
    </xf>
    <xf numFmtId="165" fontId="11" fillId="0" borderId="7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/>
    </xf>
    <xf numFmtId="165" fontId="5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top"/>
    </xf>
    <xf numFmtId="164" fontId="5" fillId="0" borderId="6" xfId="0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left" vertical="center"/>
    </xf>
    <xf numFmtId="164" fontId="12" fillId="0" borderId="2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64" fontId="11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15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5" fillId="0" borderId="5" xfId="0" applyFont="1" applyBorder="1" applyAlignment="1">
      <alignment vertical="center" wrapText="1"/>
    </xf>
    <xf numFmtId="17" fontId="2" fillId="0" borderId="13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left" vertical="center"/>
    </xf>
    <xf numFmtId="0" fontId="15" fillId="0" borderId="14" xfId="0" applyFont="1" applyFill="1" applyBorder="1" applyAlignment="1">
      <alignment horizontal="left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7" fontId="2" fillId="0" borderId="5" xfId="0" applyNumberFormat="1" applyFont="1" applyFill="1" applyBorder="1" applyAlignment="1">
      <alignment horizontal="center" vertical="center" wrapText="1"/>
    </xf>
    <xf numFmtId="17" fontId="2" fillId="0" borderId="13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17" fontId="2" fillId="0" borderId="14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" fontId="2" fillId="0" borderId="5" xfId="0" applyNumberFormat="1" applyFont="1" applyBorder="1" applyAlignment="1">
      <alignment horizontal="center" vertical="center"/>
    </xf>
    <xf numFmtId="16" fontId="2" fillId="0" borderId="13" xfId="0" applyNumberFormat="1" applyFont="1" applyBorder="1" applyAlignment="1">
      <alignment horizontal="center" vertical="center"/>
    </xf>
    <xf numFmtId="16" fontId="2" fillId="0" borderId="14" xfId="0" applyNumberFormat="1" applyFont="1" applyBorder="1" applyAlignment="1">
      <alignment horizontal="center" vertical="center"/>
    </xf>
    <xf numFmtId="16" fontId="11" fillId="0" borderId="5" xfId="0" applyNumberFormat="1" applyFont="1" applyBorder="1" applyAlignment="1">
      <alignment horizontal="center" vertical="center"/>
    </xf>
    <xf numFmtId="16" fontId="11" fillId="0" borderId="13" xfId="0" applyNumberFormat="1" applyFont="1" applyBorder="1" applyAlignment="1">
      <alignment horizontal="center" vertical="center"/>
    </xf>
    <xf numFmtId="16" fontId="11" fillId="0" borderId="1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17" fontId="2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56"/>
  <sheetViews>
    <sheetView tabSelected="1" view="pageBreakPreview" zoomScaleNormal="100" zoomScaleSheetLayoutView="100" workbookViewId="0">
      <pane xSplit="2" ySplit="13" topLeftCell="C232" activePane="bottomRight" state="frozen"/>
      <selection pane="topRight" activeCell="C1" sqref="C1"/>
      <selection pane="bottomLeft" activeCell="A14" sqref="A14"/>
      <selection pane="bottomRight" activeCell="C237" sqref="C237:C244"/>
    </sheetView>
  </sheetViews>
  <sheetFormatPr defaultRowHeight="12.75" x14ac:dyDescent="0.2"/>
  <cols>
    <col min="1" max="1" width="7.140625" customWidth="1"/>
    <col min="2" max="2" width="53.42578125" customWidth="1"/>
    <col min="3" max="3" width="63.85546875" customWidth="1"/>
    <col min="4" max="4" width="16.28515625" customWidth="1"/>
    <col min="5" max="5" width="14.28515625" customWidth="1"/>
    <col min="6" max="6" width="15" bestFit="1" customWidth="1"/>
    <col min="7" max="7" width="15.28515625" customWidth="1"/>
    <col min="8" max="8" width="15" customWidth="1"/>
    <col min="10" max="10" width="9.7109375" customWidth="1"/>
    <col min="12" max="12" width="20.28515625" customWidth="1"/>
  </cols>
  <sheetData>
    <row r="2" spans="1:12" ht="15" x14ac:dyDescent="0.25">
      <c r="A2" s="146"/>
      <c r="B2" s="146"/>
      <c r="C2" s="146"/>
      <c r="D2" s="49"/>
      <c r="E2" s="49"/>
      <c r="F2" s="147" t="s">
        <v>131</v>
      </c>
      <c r="G2" s="147"/>
      <c r="H2" s="147"/>
      <c r="I2" s="147"/>
      <c r="J2" s="147"/>
      <c r="K2" s="147"/>
      <c r="L2" s="147"/>
    </row>
    <row r="3" spans="1:12" ht="15" x14ac:dyDescent="0.25">
      <c r="A3" s="146"/>
      <c r="B3" s="146"/>
      <c r="C3" s="146"/>
      <c r="D3" s="49"/>
      <c r="E3" s="49"/>
      <c r="F3" s="147"/>
      <c r="G3" s="147"/>
      <c r="H3" s="147"/>
      <c r="I3" s="147"/>
      <c r="J3" s="147"/>
      <c r="K3" s="147"/>
      <c r="L3" s="147"/>
    </row>
    <row r="4" spans="1:12" ht="15" x14ac:dyDescent="0.25">
      <c r="A4" s="146"/>
      <c r="B4" s="146"/>
      <c r="C4" s="146"/>
      <c r="D4" s="49"/>
      <c r="E4" s="49"/>
      <c r="F4" s="147"/>
      <c r="G4" s="147"/>
      <c r="H4" s="147"/>
      <c r="I4" s="147"/>
      <c r="J4" s="147"/>
      <c r="K4" s="147"/>
      <c r="L4" s="147"/>
    </row>
    <row r="5" spans="1:12" x14ac:dyDescent="0.2">
      <c r="A5" s="1"/>
      <c r="B5" s="1"/>
      <c r="C5" s="1"/>
      <c r="D5" s="1"/>
      <c r="E5" s="1"/>
      <c r="F5" s="147"/>
      <c r="G5" s="147"/>
      <c r="H5" s="147"/>
      <c r="I5" s="147"/>
      <c r="J5" s="147"/>
      <c r="K5" s="147"/>
      <c r="L5" s="147"/>
    </row>
    <row r="6" spans="1:12" ht="15.75" x14ac:dyDescent="0.2">
      <c r="A6" s="1"/>
      <c r="B6" s="1"/>
      <c r="C6" s="1"/>
      <c r="D6" s="1"/>
      <c r="E6" s="1"/>
      <c r="F6" s="50"/>
      <c r="G6" s="50"/>
      <c r="H6" s="50"/>
      <c r="I6" s="50"/>
      <c r="J6" s="50"/>
      <c r="K6" s="50"/>
      <c r="L6" s="50"/>
    </row>
    <row r="7" spans="1:12" ht="27.75" customHeight="1" x14ac:dyDescent="0.3">
      <c r="A7" s="148" t="s">
        <v>156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</row>
    <row r="8" spans="1:12" ht="15.75" x14ac:dyDescent="0.2">
      <c r="A8" s="1"/>
      <c r="B8" s="1"/>
      <c r="C8" s="1"/>
      <c r="D8" s="1"/>
      <c r="E8" s="1"/>
      <c r="F8" s="2"/>
      <c r="G8" s="2"/>
      <c r="H8" s="2"/>
      <c r="I8" s="2"/>
      <c r="J8" s="2"/>
      <c r="K8" s="2"/>
      <c r="L8" s="2"/>
    </row>
    <row r="9" spans="1:12" ht="15.75" customHeight="1" x14ac:dyDescent="0.2">
      <c r="A9" s="149" t="s">
        <v>0</v>
      </c>
      <c r="B9" s="149" t="s">
        <v>1</v>
      </c>
      <c r="C9" s="149" t="s">
        <v>2</v>
      </c>
      <c r="D9" s="150" t="s">
        <v>70</v>
      </c>
      <c r="E9" s="151"/>
      <c r="F9" s="151"/>
      <c r="G9" s="151"/>
      <c r="H9" s="151"/>
      <c r="I9" s="102" t="s">
        <v>3</v>
      </c>
      <c r="J9" s="103"/>
      <c r="K9" s="96" t="s">
        <v>4</v>
      </c>
      <c r="L9" s="97"/>
    </row>
    <row r="10" spans="1:12" ht="15.75" customHeight="1" x14ac:dyDescent="0.2">
      <c r="A10" s="149"/>
      <c r="B10" s="149"/>
      <c r="C10" s="149"/>
      <c r="D10" s="164" t="s">
        <v>126</v>
      </c>
      <c r="E10" s="166">
        <v>2022</v>
      </c>
      <c r="F10" s="167">
        <v>2023</v>
      </c>
      <c r="G10" s="167">
        <v>2024</v>
      </c>
      <c r="H10" s="167">
        <v>2025</v>
      </c>
      <c r="I10" s="104"/>
      <c r="J10" s="105"/>
      <c r="K10" s="98"/>
      <c r="L10" s="99"/>
    </row>
    <row r="11" spans="1:12" ht="15.75" customHeight="1" x14ac:dyDescent="0.2">
      <c r="A11" s="149"/>
      <c r="B11" s="149"/>
      <c r="C11" s="149"/>
      <c r="D11" s="165"/>
      <c r="E11" s="166"/>
      <c r="F11" s="167"/>
      <c r="G11" s="167"/>
      <c r="H11" s="167"/>
      <c r="I11" s="106"/>
      <c r="J11" s="107"/>
      <c r="K11" s="100"/>
      <c r="L11" s="101"/>
    </row>
    <row r="12" spans="1:12" ht="15.75" customHeight="1" x14ac:dyDescent="0.2">
      <c r="A12" s="26">
        <v>1</v>
      </c>
      <c r="B12" s="26">
        <v>2</v>
      </c>
      <c r="C12" s="26">
        <v>3</v>
      </c>
      <c r="D12" s="26">
        <v>4</v>
      </c>
      <c r="E12" s="26">
        <v>5</v>
      </c>
      <c r="F12" s="27">
        <v>6</v>
      </c>
      <c r="G12" s="27">
        <v>7</v>
      </c>
      <c r="H12" s="27">
        <v>8</v>
      </c>
      <c r="I12" s="152">
        <v>13</v>
      </c>
      <c r="J12" s="153"/>
      <c r="K12" s="154">
        <v>14</v>
      </c>
      <c r="L12" s="155"/>
    </row>
    <row r="13" spans="1:12" ht="15.75" x14ac:dyDescent="0.25">
      <c r="A13" s="156" t="s">
        <v>74</v>
      </c>
      <c r="B13" s="157"/>
      <c r="C13" s="158"/>
      <c r="D13" s="48"/>
      <c r="E13" s="48"/>
      <c r="F13" s="45"/>
      <c r="G13" s="45"/>
      <c r="H13" s="45"/>
      <c r="I13" s="159"/>
      <c r="J13" s="160"/>
      <c r="K13" s="159"/>
      <c r="L13" s="160"/>
    </row>
    <row r="14" spans="1:12" ht="58.5" customHeight="1" x14ac:dyDescent="0.25">
      <c r="A14" s="46" t="s">
        <v>136</v>
      </c>
      <c r="B14" s="43" t="s">
        <v>26</v>
      </c>
      <c r="C14" s="7" t="s">
        <v>5</v>
      </c>
      <c r="D14" s="43"/>
      <c r="E14" s="7"/>
      <c r="F14" s="45"/>
      <c r="G14" s="45"/>
      <c r="H14" s="45"/>
      <c r="I14" s="150"/>
      <c r="J14" s="161"/>
      <c r="K14" s="162" t="s">
        <v>6</v>
      </c>
      <c r="L14" s="163"/>
    </row>
    <row r="15" spans="1:12" ht="33.75" customHeight="1" x14ac:dyDescent="0.25">
      <c r="A15" s="46" t="s">
        <v>7</v>
      </c>
      <c r="B15" s="43" t="s">
        <v>8</v>
      </c>
      <c r="C15" s="7" t="s">
        <v>129</v>
      </c>
      <c r="D15" s="43"/>
      <c r="E15" s="7"/>
      <c r="F15" s="45"/>
      <c r="G15" s="45"/>
      <c r="H15" s="45"/>
      <c r="I15" s="150"/>
      <c r="J15" s="161"/>
      <c r="K15" s="162" t="s">
        <v>9</v>
      </c>
      <c r="L15" s="163"/>
    </row>
    <row r="16" spans="1:12" ht="55.5" customHeight="1" x14ac:dyDescent="0.25">
      <c r="A16" s="46" t="s">
        <v>137</v>
      </c>
      <c r="B16" s="44" t="s">
        <v>10</v>
      </c>
      <c r="C16" s="7" t="s">
        <v>67</v>
      </c>
      <c r="D16" s="43"/>
      <c r="E16" s="7"/>
      <c r="F16" s="45"/>
      <c r="G16" s="45"/>
      <c r="H16" s="45"/>
      <c r="I16" s="92"/>
      <c r="J16" s="93"/>
      <c r="K16" s="162" t="s">
        <v>9</v>
      </c>
      <c r="L16" s="163"/>
    </row>
    <row r="17" spans="1:12" ht="81" customHeight="1" x14ac:dyDescent="0.25">
      <c r="A17" s="46" t="s">
        <v>138</v>
      </c>
      <c r="B17" s="44" t="s">
        <v>10</v>
      </c>
      <c r="C17" s="40" t="s">
        <v>128</v>
      </c>
      <c r="D17" s="43"/>
      <c r="E17" s="7"/>
      <c r="F17" s="45"/>
      <c r="G17" s="45"/>
      <c r="H17" s="45"/>
      <c r="I17" s="92"/>
      <c r="J17" s="93"/>
      <c r="K17" s="162" t="s">
        <v>9</v>
      </c>
      <c r="L17" s="163"/>
    </row>
    <row r="18" spans="1:12" ht="51" customHeight="1" x14ac:dyDescent="0.25">
      <c r="A18" s="46" t="s">
        <v>139</v>
      </c>
      <c r="B18" s="44" t="s">
        <v>10</v>
      </c>
      <c r="C18" s="7" t="s">
        <v>130</v>
      </c>
      <c r="D18" s="43"/>
      <c r="E18" s="7"/>
      <c r="F18" s="45"/>
      <c r="G18" s="45"/>
      <c r="H18" s="45"/>
      <c r="I18" s="92"/>
      <c r="J18" s="93"/>
      <c r="K18" s="162" t="s">
        <v>13</v>
      </c>
      <c r="L18" s="163"/>
    </row>
    <row r="19" spans="1:12" ht="15.75" x14ac:dyDescent="0.25">
      <c r="A19" s="156" t="s">
        <v>75</v>
      </c>
      <c r="B19" s="170"/>
      <c r="C19" s="170"/>
      <c r="D19" s="47"/>
      <c r="E19" s="47"/>
      <c r="F19" s="45"/>
      <c r="G19" s="45"/>
      <c r="H19" s="45"/>
      <c r="I19" s="92"/>
      <c r="J19" s="93"/>
      <c r="K19" s="92"/>
      <c r="L19" s="93"/>
    </row>
    <row r="20" spans="1:12" s="31" customFormat="1" ht="21" customHeight="1" x14ac:dyDescent="0.25">
      <c r="A20" s="120" t="s">
        <v>32</v>
      </c>
      <c r="B20" s="126" t="s">
        <v>71</v>
      </c>
      <c r="C20" s="17" t="s">
        <v>46</v>
      </c>
      <c r="D20" s="28">
        <f t="shared" ref="D20:D44" si="0">SUM(E20:H20)</f>
        <v>40</v>
      </c>
      <c r="E20" s="58">
        <v>10</v>
      </c>
      <c r="F20" s="12">
        <v>10</v>
      </c>
      <c r="G20" s="12">
        <v>10</v>
      </c>
      <c r="H20" s="9">
        <v>10</v>
      </c>
      <c r="I20" s="125" t="s">
        <v>12</v>
      </c>
      <c r="J20" s="125"/>
      <c r="K20" s="168" t="s">
        <v>17</v>
      </c>
      <c r="L20" s="168"/>
    </row>
    <row r="21" spans="1:12" s="31" customFormat="1" ht="59.25" customHeight="1" x14ac:dyDescent="0.25">
      <c r="A21" s="121"/>
      <c r="B21" s="127"/>
      <c r="C21" s="18" t="s">
        <v>140</v>
      </c>
      <c r="D21" s="28">
        <f t="shared" si="0"/>
        <v>140</v>
      </c>
      <c r="E21" s="58"/>
      <c r="F21" s="12"/>
      <c r="G21" s="12">
        <v>140</v>
      </c>
      <c r="H21" s="9"/>
      <c r="I21" s="125"/>
      <c r="J21" s="125"/>
      <c r="K21" s="168"/>
      <c r="L21" s="168"/>
    </row>
    <row r="22" spans="1:12" s="31" customFormat="1" ht="31.5" customHeight="1" x14ac:dyDescent="0.25">
      <c r="A22" s="122"/>
      <c r="B22" s="169"/>
      <c r="C22" s="18" t="s">
        <v>141</v>
      </c>
      <c r="D22" s="28">
        <f t="shared" si="0"/>
        <v>20</v>
      </c>
      <c r="E22" s="58">
        <v>5</v>
      </c>
      <c r="F22" s="12">
        <v>5</v>
      </c>
      <c r="G22" s="12">
        <v>5</v>
      </c>
      <c r="H22" s="9">
        <v>5</v>
      </c>
      <c r="I22" s="125"/>
      <c r="J22" s="125"/>
      <c r="K22" s="168"/>
      <c r="L22" s="168"/>
    </row>
    <row r="23" spans="1:12" s="31" customFormat="1" ht="15.75" customHeight="1" x14ac:dyDescent="0.25">
      <c r="A23" s="120" t="s">
        <v>47</v>
      </c>
      <c r="B23" s="126" t="s">
        <v>18</v>
      </c>
      <c r="C23" s="17" t="s">
        <v>46</v>
      </c>
      <c r="D23" s="28">
        <f t="shared" si="0"/>
        <v>40</v>
      </c>
      <c r="E23" s="58">
        <v>10</v>
      </c>
      <c r="F23" s="12">
        <v>10</v>
      </c>
      <c r="G23" s="12">
        <v>10</v>
      </c>
      <c r="H23" s="9">
        <v>10</v>
      </c>
      <c r="I23" s="125" t="s">
        <v>12</v>
      </c>
      <c r="J23" s="125"/>
      <c r="K23" s="168" t="s">
        <v>18</v>
      </c>
      <c r="L23" s="168"/>
    </row>
    <row r="24" spans="1:12" s="31" customFormat="1" ht="51" x14ac:dyDescent="0.25">
      <c r="A24" s="121"/>
      <c r="B24" s="127"/>
      <c r="C24" s="18" t="s">
        <v>140</v>
      </c>
      <c r="D24" s="28">
        <f t="shared" si="0"/>
        <v>250</v>
      </c>
      <c r="E24" s="58"/>
      <c r="F24" s="12"/>
      <c r="G24" s="12"/>
      <c r="H24" s="9">
        <v>250</v>
      </c>
      <c r="I24" s="125"/>
      <c r="J24" s="125"/>
      <c r="K24" s="168"/>
      <c r="L24" s="168"/>
    </row>
    <row r="25" spans="1:12" s="31" customFormat="1" ht="25.5" customHeight="1" x14ac:dyDescent="0.2">
      <c r="A25" s="121"/>
      <c r="B25" s="127"/>
      <c r="C25" s="123" t="s">
        <v>127</v>
      </c>
      <c r="D25" s="28">
        <f t="shared" si="0"/>
        <v>45</v>
      </c>
      <c r="E25" s="58"/>
      <c r="F25" s="12">
        <v>45</v>
      </c>
      <c r="G25" s="12"/>
      <c r="H25" s="12"/>
      <c r="I25" s="125"/>
      <c r="J25" s="125"/>
      <c r="K25" s="168"/>
      <c r="L25" s="168"/>
    </row>
    <row r="26" spans="1:12" s="31" customFormat="1" ht="15.75" x14ac:dyDescent="0.2">
      <c r="A26" s="121"/>
      <c r="B26" s="127"/>
      <c r="C26" s="124"/>
      <c r="D26" s="28">
        <f t="shared" si="0"/>
        <v>1455</v>
      </c>
      <c r="E26" s="58"/>
      <c r="F26" s="12">
        <v>1455</v>
      </c>
      <c r="G26" s="12"/>
      <c r="H26" s="12"/>
      <c r="I26" s="125" t="s">
        <v>30</v>
      </c>
      <c r="J26" s="125"/>
      <c r="K26" s="168"/>
      <c r="L26" s="168"/>
    </row>
    <row r="27" spans="1:12" s="31" customFormat="1" ht="24" customHeight="1" x14ac:dyDescent="0.2">
      <c r="A27" s="121"/>
      <c r="B27" s="127"/>
      <c r="C27" s="18" t="s">
        <v>141</v>
      </c>
      <c r="D27" s="28">
        <f t="shared" si="0"/>
        <v>20</v>
      </c>
      <c r="E27" s="58">
        <v>5</v>
      </c>
      <c r="F27" s="12">
        <v>5</v>
      </c>
      <c r="G27" s="12">
        <v>5</v>
      </c>
      <c r="H27" s="12">
        <v>5</v>
      </c>
      <c r="I27" s="125" t="s">
        <v>12</v>
      </c>
      <c r="J27" s="125"/>
      <c r="K27" s="168"/>
      <c r="L27" s="168"/>
    </row>
    <row r="28" spans="1:12" s="31" customFormat="1" ht="15.75" customHeight="1" x14ac:dyDescent="0.2">
      <c r="A28" s="120" t="s">
        <v>48</v>
      </c>
      <c r="B28" s="126" t="s">
        <v>39</v>
      </c>
      <c r="C28" s="17" t="s">
        <v>46</v>
      </c>
      <c r="D28" s="28">
        <f t="shared" si="0"/>
        <v>40</v>
      </c>
      <c r="E28" s="58">
        <v>10</v>
      </c>
      <c r="F28" s="12">
        <v>10</v>
      </c>
      <c r="G28" s="12">
        <v>10</v>
      </c>
      <c r="H28" s="12">
        <v>10</v>
      </c>
      <c r="I28" s="125" t="s">
        <v>12</v>
      </c>
      <c r="J28" s="125"/>
      <c r="K28" s="168" t="s">
        <v>39</v>
      </c>
      <c r="L28" s="168"/>
    </row>
    <row r="29" spans="1:12" s="31" customFormat="1" ht="63" customHeight="1" x14ac:dyDescent="0.2">
      <c r="A29" s="121"/>
      <c r="B29" s="127"/>
      <c r="C29" s="18" t="s">
        <v>140</v>
      </c>
      <c r="D29" s="28">
        <f t="shared" si="0"/>
        <v>140</v>
      </c>
      <c r="E29" s="58"/>
      <c r="F29" s="12"/>
      <c r="G29" s="12"/>
      <c r="H29" s="12">
        <v>140</v>
      </c>
      <c r="I29" s="125"/>
      <c r="J29" s="125"/>
      <c r="K29" s="168"/>
      <c r="L29" s="168"/>
    </row>
    <row r="30" spans="1:12" s="31" customFormat="1" ht="34.5" customHeight="1" x14ac:dyDescent="0.2">
      <c r="A30" s="122"/>
      <c r="B30" s="169"/>
      <c r="C30" s="18" t="s">
        <v>141</v>
      </c>
      <c r="D30" s="28">
        <f t="shared" si="0"/>
        <v>20</v>
      </c>
      <c r="E30" s="58">
        <v>5</v>
      </c>
      <c r="F30" s="12">
        <v>5</v>
      </c>
      <c r="G30" s="12">
        <v>5</v>
      </c>
      <c r="H30" s="12">
        <v>5</v>
      </c>
      <c r="I30" s="125"/>
      <c r="J30" s="125"/>
      <c r="K30" s="168"/>
      <c r="L30" s="168"/>
    </row>
    <row r="31" spans="1:12" s="31" customFormat="1" ht="15.75" customHeight="1" x14ac:dyDescent="0.2">
      <c r="A31" s="120" t="s">
        <v>49</v>
      </c>
      <c r="B31" s="126" t="s">
        <v>109</v>
      </c>
      <c r="C31" s="17" t="s">
        <v>46</v>
      </c>
      <c r="D31" s="28">
        <f t="shared" si="0"/>
        <v>40</v>
      </c>
      <c r="E31" s="58">
        <v>10</v>
      </c>
      <c r="F31" s="12">
        <v>10</v>
      </c>
      <c r="G31" s="12">
        <v>10</v>
      </c>
      <c r="H31" s="12">
        <v>10</v>
      </c>
      <c r="I31" s="125" t="s">
        <v>12</v>
      </c>
      <c r="J31" s="125"/>
      <c r="K31" s="168" t="s">
        <v>142</v>
      </c>
      <c r="L31" s="168"/>
    </row>
    <row r="32" spans="1:12" s="31" customFormat="1" ht="50.25" customHeight="1" x14ac:dyDescent="0.2">
      <c r="A32" s="121"/>
      <c r="B32" s="127"/>
      <c r="C32" s="18" t="s">
        <v>140</v>
      </c>
      <c r="D32" s="28">
        <f t="shared" si="0"/>
        <v>160</v>
      </c>
      <c r="E32" s="58"/>
      <c r="F32" s="12"/>
      <c r="G32" s="12"/>
      <c r="H32" s="12">
        <v>160</v>
      </c>
      <c r="I32" s="125"/>
      <c r="J32" s="125"/>
      <c r="K32" s="168"/>
      <c r="L32" s="168"/>
    </row>
    <row r="33" spans="1:12" s="31" customFormat="1" ht="15.75" x14ac:dyDescent="0.2">
      <c r="A33" s="121"/>
      <c r="B33" s="127"/>
      <c r="C33" s="110" t="s">
        <v>124</v>
      </c>
      <c r="D33" s="28">
        <f t="shared" si="0"/>
        <v>45</v>
      </c>
      <c r="E33" s="58"/>
      <c r="F33" s="12">
        <v>45</v>
      </c>
      <c r="G33" s="12"/>
      <c r="H33" s="12"/>
      <c r="I33" s="125"/>
      <c r="J33" s="125"/>
      <c r="K33" s="168"/>
      <c r="L33" s="168"/>
    </row>
    <row r="34" spans="1:12" s="31" customFormat="1" ht="15.75" x14ac:dyDescent="0.2">
      <c r="A34" s="121"/>
      <c r="B34" s="127"/>
      <c r="C34" s="111"/>
      <c r="D34" s="28">
        <f t="shared" si="0"/>
        <v>1455</v>
      </c>
      <c r="E34" s="58"/>
      <c r="F34" s="12">
        <v>1455</v>
      </c>
      <c r="G34" s="12"/>
      <c r="H34" s="12"/>
      <c r="I34" s="125" t="s">
        <v>30</v>
      </c>
      <c r="J34" s="125"/>
      <c r="K34" s="168"/>
      <c r="L34" s="168"/>
    </row>
    <row r="35" spans="1:12" s="31" customFormat="1" ht="32.25" customHeight="1" x14ac:dyDescent="0.2">
      <c r="A35" s="122"/>
      <c r="B35" s="169"/>
      <c r="C35" s="18" t="s">
        <v>141</v>
      </c>
      <c r="D35" s="28">
        <f t="shared" si="0"/>
        <v>20</v>
      </c>
      <c r="E35" s="58">
        <v>5</v>
      </c>
      <c r="F35" s="12">
        <v>5</v>
      </c>
      <c r="G35" s="12">
        <v>5</v>
      </c>
      <c r="H35" s="12">
        <v>5</v>
      </c>
      <c r="I35" s="125" t="s">
        <v>12</v>
      </c>
      <c r="J35" s="125"/>
      <c r="K35" s="168"/>
      <c r="L35" s="168"/>
    </row>
    <row r="36" spans="1:12" s="31" customFormat="1" ht="15.75" x14ac:dyDescent="0.2">
      <c r="A36" s="120" t="s">
        <v>50</v>
      </c>
      <c r="B36" s="171" t="s">
        <v>40</v>
      </c>
      <c r="C36" s="17" t="s">
        <v>46</v>
      </c>
      <c r="D36" s="28">
        <f t="shared" si="0"/>
        <v>40</v>
      </c>
      <c r="E36" s="58">
        <v>10</v>
      </c>
      <c r="F36" s="12">
        <v>10</v>
      </c>
      <c r="G36" s="12">
        <v>10</v>
      </c>
      <c r="H36" s="12">
        <v>10</v>
      </c>
      <c r="I36" s="125" t="s">
        <v>12</v>
      </c>
      <c r="J36" s="125"/>
      <c r="K36" s="168" t="s">
        <v>40</v>
      </c>
      <c r="L36" s="168"/>
    </row>
    <row r="37" spans="1:12" s="31" customFormat="1" ht="51" customHeight="1" x14ac:dyDescent="0.2">
      <c r="A37" s="121"/>
      <c r="B37" s="172"/>
      <c r="C37" s="18" t="s">
        <v>140</v>
      </c>
      <c r="D37" s="28">
        <f t="shared" si="0"/>
        <v>140</v>
      </c>
      <c r="E37" s="58"/>
      <c r="F37" s="12"/>
      <c r="G37" s="12"/>
      <c r="H37" s="12">
        <v>140</v>
      </c>
      <c r="I37" s="125"/>
      <c r="J37" s="125"/>
      <c r="K37" s="168"/>
      <c r="L37" s="168"/>
    </row>
    <row r="38" spans="1:12" s="31" customFormat="1" ht="24" customHeight="1" x14ac:dyDescent="0.2">
      <c r="A38" s="121"/>
      <c r="B38" s="172"/>
      <c r="C38" s="123" t="s">
        <v>124</v>
      </c>
      <c r="D38" s="28">
        <f t="shared" si="0"/>
        <v>45</v>
      </c>
      <c r="E38" s="58"/>
      <c r="F38" s="12"/>
      <c r="G38" s="12">
        <v>45</v>
      </c>
      <c r="H38" s="12"/>
      <c r="I38" s="125"/>
      <c r="J38" s="125"/>
      <c r="K38" s="168"/>
      <c r="L38" s="168"/>
    </row>
    <row r="39" spans="1:12" s="31" customFormat="1" ht="24" customHeight="1" x14ac:dyDescent="0.2">
      <c r="A39" s="121"/>
      <c r="B39" s="172"/>
      <c r="C39" s="124"/>
      <c r="D39" s="28">
        <f t="shared" si="0"/>
        <v>1455</v>
      </c>
      <c r="E39" s="59"/>
      <c r="F39" s="12"/>
      <c r="G39" s="12">
        <v>1455</v>
      </c>
      <c r="H39" s="12"/>
      <c r="I39" s="125" t="s">
        <v>30</v>
      </c>
      <c r="J39" s="125"/>
      <c r="K39" s="168"/>
      <c r="L39" s="168"/>
    </row>
    <row r="40" spans="1:12" s="31" customFormat="1" ht="30" customHeight="1" x14ac:dyDescent="0.2">
      <c r="A40" s="122"/>
      <c r="B40" s="173"/>
      <c r="C40" s="18" t="s">
        <v>141</v>
      </c>
      <c r="D40" s="28">
        <f t="shared" si="0"/>
        <v>20</v>
      </c>
      <c r="E40" s="59">
        <v>5</v>
      </c>
      <c r="F40" s="12">
        <v>5</v>
      </c>
      <c r="G40" s="12">
        <v>5</v>
      </c>
      <c r="H40" s="12">
        <v>5</v>
      </c>
      <c r="I40" s="125" t="s">
        <v>12</v>
      </c>
      <c r="J40" s="125"/>
      <c r="K40" s="168"/>
      <c r="L40" s="168"/>
    </row>
    <row r="41" spans="1:12" s="31" customFormat="1" ht="30" customHeight="1" x14ac:dyDescent="0.2">
      <c r="A41" s="120" t="s">
        <v>51</v>
      </c>
      <c r="B41" s="126" t="s">
        <v>72</v>
      </c>
      <c r="C41" s="17" t="s">
        <v>46</v>
      </c>
      <c r="D41" s="28">
        <f t="shared" si="0"/>
        <v>40</v>
      </c>
      <c r="E41" s="59">
        <v>10</v>
      </c>
      <c r="F41" s="12">
        <v>10</v>
      </c>
      <c r="G41" s="12">
        <v>10</v>
      </c>
      <c r="H41" s="71">
        <v>10</v>
      </c>
      <c r="I41" s="116" t="s">
        <v>12</v>
      </c>
      <c r="J41" s="117"/>
      <c r="K41" s="132" t="s">
        <v>34</v>
      </c>
      <c r="L41" s="133"/>
    </row>
    <row r="42" spans="1:12" s="31" customFormat="1" ht="51.75" customHeight="1" x14ac:dyDescent="0.2">
      <c r="A42" s="121"/>
      <c r="B42" s="127"/>
      <c r="C42" s="18" t="s">
        <v>140</v>
      </c>
      <c r="D42" s="28">
        <f t="shared" si="0"/>
        <v>140</v>
      </c>
      <c r="E42" s="60"/>
      <c r="F42" s="61">
        <v>140</v>
      </c>
      <c r="G42" s="12"/>
      <c r="H42" s="71"/>
      <c r="I42" s="136"/>
      <c r="J42" s="137"/>
      <c r="K42" s="144"/>
      <c r="L42" s="145"/>
    </row>
    <row r="43" spans="1:12" s="31" customFormat="1" ht="29.25" customHeight="1" x14ac:dyDescent="0.2">
      <c r="A43" s="122"/>
      <c r="B43" s="127"/>
      <c r="C43" s="18" t="s">
        <v>141</v>
      </c>
      <c r="D43" s="28">
        <f t="shared" si="0"/>
        <v>20</v>
      </c>
      <c r="E43" s="60">
        <v>5</v>
      </c>
      <c r="F43" s="61">
        <v>5</v>
      </c>
      <c r="G43" s="12">
        <v>5</v>
      </c>
      <c r="H43" s="12">
        <v>5</v>
      </c>
      <c r="I43" s="118"/>
      <c r="J43" s="119"/>
      <c r="K43" s="134"/>
      <c r="L43" s="135"/>
    </row>
    <row r="44" spans="1:12" s="31" customFormat="1" ht="15.75" customHeight="1" x14ac:dyDescent="0.2">
      <c r="A44" s="120" t="s">
        <v>52</v>
      </c>
      <c r="B44" s="126" t="s">
        <v>19</v>
      </c>
      <c r="C44" s="17" t="s">
        <v>116</v>
      </c>
      <c r="D44" s="28">
        <f t="shared" si="0"/>
        <v>40</v>
      </c>
      <c r="E44" s="28">
        <v>10</v>
      </c>
      <c r="F44" s="61">
        <v>10</v>
      </c>
      <c r="G44" s="12">
        <v>10</v>
      </c>
      <c r="H44" s="12">
        <v>10</v>
      </c>
      <c r="I44" s="125" t="s">
        <v>12</v>
      </c>
      <c r="J44" s="125"/>
      <c r="K44" s="168" t="s">
        <v>19</v>
      </c>
      <c r="L44" s="168"/>
    </row>
    <row r="45" spans="1:12" s="31" customFormat="1" ht="53.25" customHeight="1" x14ac:dyDescent="0.2">
      <c r="A45" s="121"/>
      <c r="B45" s="127"/>
      <c r="C45" s="18" t="s">
        <v>140</v>
      </c>
      <c r="D45" s="28">
        <f t="shared" ref="D45:D66" si="1">SUM(E45:H45)</f>
        <v>160</v>
      </c>
      <c r="E45" s="58"/>
      <c r="F45" s="12"/>
      <c r="G45" s="12">
        <v>160</v>
      </c>
      <c r="H45" s="12"/>
      <c r="I45" s="125"/>
      <c r="J45" s="125"/>
      <c r="K45" s="168"/>
      <c r="L45" s="168"/>
    </row>
    <row r="46" spans="1:12" s="31" customFormat="1" ht="12.75" customHeight="1" x14ac:dyDescent="0.2">
      <c r="A46" s="121"/>
      <c r="B46" s="127"/>
      <c r="C46" s="123" t="s">
        <v>124</v>
      </c>
      <c r="D46" s="28">
        <f t="shared" si="1"/>
        <v>45</v>
      </c>
      <c r="E46" s="59"/>
      <c r="F46" s="12"/>
      <c r="G46" s="12">
        <v>45</v>
      </c>
      <c r="H46" s="12"/>
      <c r="I46" s="125"/>
      <c r="J46" s="125"/>
      <c r="K46" s="168"/>
      <c r="L46" s="168"/>
    </row>
    <row r="47" spans="1:12" s="31" customFormat="1" ht="12.75" customHeight="1" x14ac:dyDescent="0.2">
      <c r="A47" s="121"/>
      <c r="B47" s="127"/>
      <c r="C47" s="124"/>
      <c r="D47" s="28">
        <f t="shared" si="1"/>
        <v>1455</v>
      </c>
      <c r="E47" s="59"/>
      <c r="F47" s="12"/>
      <c r="G47" s="12">
        <v>1455</v>
      </c>
      <c r="H47" s="12"/>
      <c r="I47" s="125" t="s">
        <v>30</v>
      </c>
      <c r="J47" s="125"/>
      <c r="K47" s="168"/>
      <c r="L47" s="168"/>
    </row>
    <row r="48" spans="1:12" s="31" customFormat="1" ht="27.75" customHeight="1" x14ac:dyDescent="0.2">
      <c r="A48" s="121"/>
      <c r="B48" s="127"/>
      <c r="C48" s="18" t="s">
        <v>141</v>
      </c>
      <c r="D48" s="28">
        <f t="shared" si="1"/>
        <v>20</v>
      </c>
      <c r="E48" s="60">
        <v>5</v>
      </c>
      <c r="F48" s="61">
        <v>5</v>
      </c>
      <c r="G48" s="12">
        <v>5</v>
      </c>
      <c r="H48" s="12">
        <v>5</v>
      </c>
      <c r="I48" s="125" t="s">
        <v>12</v>
      </c>
      <c r="J48" s="125"/>
      <c r="K48" s="168"/>
      <c r="L48" s="168"/>
    </row>
    <row r="49" spans="1:12" s="31" customFormat="1" ht="25.5" customHeight="1" x14ac:dyDescent="0.2">
      <c r="A49" s="120" t="s">
        <v>53</v>
      </c>
      <c r="B49" s="126" t="s">
        <v>20</v>
      </c>
      <c r="C49" s="17" t="s">
        <v>116</v>
      </c>
      <c r="D49" s="28">
        <f t="shared" si="1"/>
        <v>40</v>
      </c>
      <c r="E49" s="58">
        <v>10</v>
      </c>
      <c r="F49" s="12">
        <v>10</v>
      </c>
      <c r="G49" s="12">
        <v>10</v>
      </c>
      <c r="H49" s="12">
        <v>10</v>
      </c>
      <c r="I49" s="125" t="s">
        <v>12</v>
      </c>
      <c r="J49" s="125"/>
      <c r="K49" s="168" t="s">
        <v>20</v>
      </c>
      <c r="L49" s="168"/>
    </row>
    <row r="50" spans="1:12" s="31" customFormat="1" ht="60" customHeight="1" x14ac:dyDescent="0.2">
      <c r="A50" s="121"/>
      <c r="B50" s="127"/>
      <c r="C50" s="18" t="s">
        <v>140</v>
      </c>
      <c r="D50" s="28">
        <f t="shared" si="1"/>
        <v>160</v>
      </c>
      <c r="E50" s="58"/>
      <c r="F50" s="12">
        <v>160</v>
      </c>
      <c r="G50" s="12"/>
      <c r="H50" s="12"/>
      <c r="I50" s="125"/>
      <c r="J50" s="125"/>
      <c r="K50" s="168"/>
      <c r="L50" s="168"/>
    </row>
    <row r="51" spans="1:12" s="31" customFormat="1" ht="25.5" customHeight="1" x14ac:dyDescent="0.2">
      <c r="A51" s="122"/>
      <c r="B51" s="169"/>
      <c r="C51" s="18" t="s">
        <v>141</v>
      </c>
      <c r="D51" s="28">
        <f t="shared" si="1"/>
        <v>20</v>
      </c>
      <c r="E51" s="58">
        <v>5</v>
      </c>
      <c r="F51" s="12">
        <v>5</v>
      </c>
      <c r="G51" s="12">
        <v>5</v>
      </c>
      <c r="H51" s="12">
        <v>5</v>
      </c>
      <c r="I51" s="125"/>
      <c r="J51" s="125"/>
      <c r="K51" s="168"/>
      <c r="L51" s="168"/>
    </row>
    <row r="52" spans="1:12" s="31" customFormat="1" ht="25.5" customHeight="1" x14ac:dyDescent="0.25">
      <c r="A52" s="120" t="s">
        <v>54</v>
      </c>
      <c r="B52" s="126" t="s">
        <v>41</v>
      </c>
      <c r="C52" s="17" t="s">
        <v>116</v>
      </c>
      <c r="D52" s="28">
        <f t="shared" si="1"/>
        <v>40</v>
      </c>
      <c r="E52" s="58">
        <v>10</v>
      </c>
      <c r="F52" s="12">
        <v>10</v>
      </c>
      <c r="G52" s="12">
        <v>10</v>
      </c>
      <c r="H52" s="9">
        <v>10</v>
      </c>
      <c r="I52" s="116" t="s">
        <v>12</v>
      </c>
      <c r="J52" s="117"/>
      <c r="K52" s="168" t="s">
        <v>41</v>
      </c>
      <c r="L52" s="168"/>
    </row>
    <row r="53" spans="1:12" s="31" customFormat="1" ht="57.75" customHeight="1" x14ac:dyDescent="0.25">
      <c r="A53" s="121"/>
      <c r="B53" s="127"/>
      <c r="C53" s="18" t="s">
        <v>140</v>
      </c>
      <c r="D53" s="28">
        <f t="shared" si="1"/>
        <v>280</v>
      </c>
      <c r="E53" s="58"/>
      <c r="F53" s="12">
        <v>280</v>
      </c>
      <c r="G53" s="12"/>
      <c r="H53" s="9"/>
      <c r="I53" s="136"/>
      <c r="J53" s="137"/>
      <c r="K53" s="168"/>
      <c r="L53" s="168"/>
    </row>
    <row r="54" spans="1:12" s="31" customFormat="1" ht="28.5" customHeight="1" x14ac:dyDescent="0.25">
      <c r="A54" s="121"/>
      <c r="B54" s="127"/>
      <c r="C54" s="18" t="s">
        <v>141</v>
      </c>
      <c r="D54" s="28">
        <f t="shared" si="1"/>
        <v>20</v>
      </c>
      <c r="E54" s="58">
        <v>5</v>
      </c>
      <c r="F54" s="12">
        <v>5</v>
      </c>
      <c r="G54" s="12">
        <v>5</v>
      </c>
      <c r="H54" s="9">
        <v>5</v>
      </c>
      <c r="I54" s="118"/>
      <c r="J54" s="119"/>
      <c r="K54" s="168"/>
      <c r="L54" s="168"/>
    </row>
    <row r="55" spans="1:12" s="31" customFormat="1" ht="25.5" customHeight="1" x14ac:dyDescent="0.25">
      <c r="A55" s="120" t="s">
        <v>55</v>
      </c>
      <c r="B55" s="126" t="s">
        <v>37</v>
      </c>
      <c r="C55" s="17" t="s">
        <v>116</v>
      </c>
      <c r="D55" s="28">
        <f t="shared" si="1"/>
        <v>100</v>
      </c>
      <c r="E55" s="58">
        <v>25</v>
      </c>
      <c r="F55" s="12">
        <v>25</v>
      </c>
      <c r="G55" s="12">
        <v>25</v>
      </c>
      <c r="H55" s="9">
        <v>25</v>
      </c>
      <c r="I55" s="125" t="s">
        <v>12</v>
      </c>
      <c r="J55" s="125"/>
      <c r="K55" s="168" t="s">
        <v>37</v>
      </c>
      <c r="L55" s="168"/>
    </row>
    <row r="56" spans="1:12" s="31" customFormat="1" ht="58.5" customHeight="1" x14ac:dyDescent="0.25">
      <c r="A56" s="121"/>
      <c r="B56" s="127"/>
      <c r="C56" s="18" t="s">
        <v>140</v>
      </c>
      <c r="D56" s="28">
        <f t="shared" si="1"/>
        <v>460</v>
      </c>
      <c r="E56" s="58"/>
      <c r="F56" s="12"/>
      <c r="G56" s="12">
        <v>460</v>
      </c>
      <c r="H56" s="9"/>
      <c r="I56" s="125"/>
      <c r="J56" s="125"/>
      <c r="K56" s="168"/>
      <c r="L56" s="168"/>
    </row>
    <row r="57" spans="1:12" s="31" customFormat="1" ht="18.75" customHeight="1" x14ac:dyDescent="0.25">
      <c r="A57" s="121"/>
      <c r="B57" s="127"/>
      <c r="C57" s="123" t="s">
        <v>125</v>
      </c>
      <c r="D57" s="28">
        <f t="shared" si="1"/>
        <v>45</v>
      </c>
      <c r="E57" s="58"/>
      <c r="F57" s="12">
        <v>45</v>
      </c>
      <c r="G57" s="12"/>
      <c r="H57" s="9"/>
      <c r="I57" s="125"/>
      <c r="J57" s="125"/>
      <c r="K57" s="168"/>
      <c r="L57" s="168"/>
    </row>
    <row r="58" spans="1:12" s="31" customFormat="1" ht="18.75" customHeight="1" x14ac:dyDescent="0.25">
      <c r="A58" s="121"/>
      <c r="B58" s="127"/>
      <c r="C58" s="124"/>
      <c r="D58" s="28">
        <f t="shared" si="1"/>
        <v>1455</v>
      </c>
      <c r="E58" s="58"/>
      <c r="F58" s="12">
        <v>1455</v>
      </c>
      <c r="G58" s="12"/>
      <c r="H58" s="9"/>
      <c r="I58" s="125" t="s">
        <v>30</v>
      </c>
      <c r="J58" s="125"/>
      <c r="K58" s="168"/>
      <c r="L58" s="168"/>
    </row>
    <row r="59" spans="1:12" s="31" customFormat="1" ht="24" customHeight="1" x14ac:dyDescent="0.25">
      <c r="A59" s="121"/>
      <c r="B59" s="127"/>
      <c r="C59" s="18" t="s">
        <v>141</v>
      </c>
      <c r="D59" s="28">
        <f t="shared" si="1"/>
        <v>60</v>
      </c>
      <c r="E59" s="58">
        <v>15</v>
      </c>
      <c r="F59" s="12">
        <v>15</v>
      </c>
      <c r="G59" s="12">
        <v>15</v>
      </c>
      <c r="H59" s="9">
        <v>15</v>
      </c>
      <c r="I59" s="125" t="s">
        <v>12</v>
      </c>
      <c r="J59" s="125"/>
      <c r="K59" s="168"/>
      <c r="L59" s="168"/>
    </row>
    <row r="60" spans="1:12" s="31" customFormat="1" ht="25.5" customHeight="1" x14ac:dyDescent="0.25">
      <c r="A60" s="120" t="s">
        <v>56</v>
      </c>
      <c r="B60" s="126" t="s">
        <v>42</v>
      </c>
      <c r="C60" s="17" t="s">
        <v>116</v>
      </c>
      <c r="D60" s="28">
        <f t="shared" si="1"/>
        <v>40</v>
      </c>
      <c r="E60" s="58">
        <v>10</v>
      </c>
      <c r="F60" s="12">
        <v>10</v>
      </c>
      <c r="G60" s="12">
        <v>10</v>
      </c>
      <c r="H60" s="9">
        <v>10</v>
      </c>
      <c r="I60" s="125" t="s">
        <v>12</v>
      </c>
      <c r="J60" s="125"/>
      <c r="K60" s="168" t="s">
        <v>42</v>
      </c>
      <c r="L60" s="168"/>
    </row>
    <row r="61" spans="1:12" s="31" customFormat="1" ht="59.25" customHeight="1" x14ac:dyDescent="0.25">
      <c r="A61" s="121"/>
      <c r="B61" s="127"/>
      <c r="C61" s="18" t="s">
        <v>140</v>
      </c>
      <c r="D61" s="28">
        <f t="shared" si="1"/>
        <v>140</v>
      </c>
      <c r="E61" s="58"/>
      <c r="F61" s="12">
        <v>140</v>
      </c>
      <c r="G61" s="12"/>
      <c r="H61" s="9"/>
      <c r="I61" s="125"/>
      <c r="J61" s="125"/>
      <c r="K61" s="168"/>
      <c r="L61" s="168"/>
    </row>
    <row r="62" spans="1:12" s="31" customFormat="1" ht="32.25" customHeight="1" x14ac:dyDescent="0.2">
      <c r="A62" s="121"/>
      <c r="B62" s="127"/>
      <c r="C62" s="18" t="s">
        <v>141</v>
      </c>
      <c r="D62" s="28">
        <f t="shared" si="1"/>
        <v>20</v>
      </c>
      <c r="E62" s="58">
        <v>5</v>
      </c>
      <c r="F62" s="12">
        <v>5</v>
      </c>
      <c r="G62" s="12">
        <v>5</v>
      </c>
      <c r="H62" s="12">
        <v>5</v>
      </c>
      <c r="I62" s="125"/>
      <c r="J62" s="125"/>
      <c r="K62" s="168"/>
      <c r="L62" s="168"/>
    </row>
    <row r="63" spans="1:12" s="31" customFormat="1" ht="25.5" customHeight="1" x14ac:dyDescent="0.2">
      <c r="A63" s="120" t="s">
        <v>57</v>
      </c>
      <c r="B63" s="126" t="s">
        <v>43</v>
      </c>
      <c r="C63" s="17" t="s">
        <v>116</v>
      </c>
      <c r="D63" s="28">
        <f t="shared" si="1"/>
        <v>40</v>
      </c>
      <c r="E63" s="58">
        <v>10</v>
      </c>
      <c r="F63" s="12">
        <v>10</v>
      </c>
      <c r="G63" s="12">
        <v>10</v>
      </c>
      <c r="H63" s="12">
        <v>10</v>
      </c>
      <c r="I63" s="125" t="s">
        <v>12</v>
      </c>
      <c r="J63" s="125"/>
      <c r="K63" s="168" t="s">
        <v>43</v>
      </c>
      <c r="L63" s="168"/>
    </row>
    <row r="64" spans="1:12" s="31" customFormat="1" ht="61.5" customHeight="1" x14ac:dyDescent="0.2">
      <c r="A64" s="121"/>
      <c r="B64" s="127"/>
      <c r="C64" s="18" t="s">
        <v>140</v>
      </c>
      <c r="D64" s="28">
        <f t="shared" si="1"/>
        <v>140</v>
      </c>
      <c r="E64" s="58"/>
      <c r="F64" s="12">
        <v>140</v>
      </c>
      <c r="G64" s="12"/>
      <c r="H64" s="12"/>
      <c r="I64" s="125"/>
      <c r="J64" s="125"/>
      <c r="K64" s="168"/>
      <c r="L64" s="168"/>
    </row>
    <row r="65" spans="1:12" s="31" customFormat="1" ht="25.5" customHeight="1" x14ac:dyDescent="0.2">
      <c r="A65" s="122"/>
      <c r="B65" s="169"/>
      <c r="C65" s="18" t="s">
        <v>141</v>
      </c>
      <c r="D65" s="28">
        <f t="shared" si="1"/>
        <v>20</v>
      </c>
      <c r="E65" s="58">
        <v>5</v>
      </c>
      <c r="F65" s="12">
        <v>5</v>
      </c>
      <c r="G65" s="12">
        <v>5</v>
      </c>
      <c r="H65" s="12">
        <v>5</v>
      </c>
      <c r="I65" s="125"/>
      <c r="J65" s="125"/>
      <c r="K65" s="168"/>
      <c r="L65" s="168"/>
    </row>
    <row r="66" spans="1:12" s="31" customFormat="1" ht="25.5" customHeight="1" x14ac:dyDescent="0.2">
      <c r="A66" s="120" t="s">
        <v>58</v>
      </c>
      <c r="B66" s="126" t="s">
        <v>44</v>
      </c>
      <c r="C66" s="17" t="s">
        <v>116</v>
      </c>
      <c r="D66" s="28">
        <f t="shared" si="1"/>
        <v>40</v>
      </c>
      <c r="E66" s="58">
        <v>10</v>
      </c>
      <c r="F66" s="12">
        <v>10</v>
      </c>
      <c r="G66" s="12">
        <v>10</v>
      </c>
      <c r="H66" s="12">
        <v>10</v>
      </c>
      <c r="I66" s="125" t="s">
        <v>12</v>
      </c>
      <c r="J66" s="125"/>
      <c r="K66" s="168" t="s">
        <v>44</v>
      </c>
      <c r="L66" s="168"/>
    </row>
    <row r="67" spans="1:12" s="31" customFormat="1" ht="57.75" customHeight="1" x14ac:dyDescent="0.2">
      <c r="A67" s="121"/>
      <c r="B67" s="127"/>
      <c r="C67" s="18" t="s">
        <v>140</v>
      </c>
      <c r="D67" s="28">
        <f t="shared" ref="D67:D92" si="2">SUM(E67:H67)</f>
        <v>140</v>
      </c>
      <c r="E67" s="58"/>
      <c r="F67" s="12"/>
      <c r="G67" s="12"/>
      <c r="H67" s="12">
        <v>140</v>
      </c>
      <c r="I67" s="125"/>
      <c r="J67" s="125"/>
      <c r="K67" s="168"/>
      <c r="L67" s="168"/>
    </row>
    <row r="68" spans="1:12" s="31" customFormat="1" ht="17.25" customHeight="1" x14ac:dyDescent="0.2">
      <c r="A68" s="121"/>
      <c r="B68" s="127"/>
      <c r="C68" s="123" t="s">
        <v>124</v>
      </c>
      <c r="D68" s="28">
        <f t="shared" si="2"/>
        <v>45</v>
      </c>
      <c r="E68" s="58"/>
      <c r="F68" s="12"/>
      <c r="G68" s="12"/>
      <c r="H68" s="12">
        <v>45</v>
      </c>
      <c r="I68" s="125"/>
      <c r="J68" s="125"/>
      <c r="K68" s="168"/>
      <c r="L68" s="168"/>
    </row>
    <row r="69" spans="1:12" s="31" customFormat="1" ht="17.25" customHeight="1" x14ac:dyDescent="0.2">
      <c r="A69" s="121"/>
      <c r="B69" s="127"/>
      <c r="C69" s="124"/>
      <c r="D69" s="28">
        <f t="shared" si="2"/>
        <v>1455</v>
      </c>
      <c r="E69" s="58"/>
      <c r="F69" s="12"/>
      <c r="G69" s="12"/>
      <c r="H69" s="12">
        <v>1455</v>
      </c>
      <c r="I69" s="125" t="s">
        <v>30</v>
      </c>
      <c r="J69" s="125"/>
      <c r="K69" s="168"/>
      <c r="L69" s="168"/>
    </row>
    <row r="70" spans="1:12" s="31" customFormat="1" ht="33.75" customHeight="1" x14ac:dyDescent="0.2">
      <c r="A70" s="121"/>
      <c r="B70" s="127"/>
      <c r="C70" s="18" t="s">
        <v>141</v>
      </c>
      <c r="D70" s="28">
        <f t="shared" si="2"/>
        <v>20</v>
      </c>
      <c r="E70" s="58">
        <v>5</v>
      </c>
      <c r="F70" s="12">
        <v>5</v>
      </c>
      <c r="G70" s="12">
        <v>5</v>
      </c>
      <c r="H70" s="12">
        <v>5</v>
      </c>
      <c r="I70" s="125" t="s">
        <v>12</v>
      </c>
      <c r="J70" s="125"/>
      <c r="K70" s="168"/>
      <c r="L70" s="168"/>
    </row>
    <row r="71" spans="1:12" s="31" customFormat="1" ht="27.75" customHeight="1" x14ac:dyDescent="0.2">
      <c r="A71" s="120" t="s">
        <v>59</v>
      </c>
      <c r="B71" s="126" t="s">
        <v>45</v>
      </c>
      <c r="C71" s="17" t="s">
        <v>116</v>
      </c>
      <c r="D71" s="28">
        <f t="shared" si="2"/>
        <v>40</v>
      </c>
      <c r="E71" s="58">
        <v>10</v>
      </c>
      <c r="F71" s="12">
        <v>10</v>
      </c>
      <c r="G71" s="12">
        <v>10</v>
      </c>
      <c r="H71" s="12">
        <v>10</v>
      </c>
      <c r="I71" s="125" t="s">
        <v>12</v>
      </c>
      <c r="J71" s="125"/>
      <c r="K71" s="168" t="s">
        <v>45</v>
      </c>
      <c r="L71" s="168"/>
    </row>
    <row r="72" spans="1:12" s="31" customFormat="1" ht="54" customHeight="1" x14ac:dyDescent="0.2">
      <c r="A72" s="121"/>
      <c r="B72" s="127"/>
      <c r="C72" s="18" t="s">
        <v>140</v>
      </c>
      <c r="D72" s="28">
        <f t="shared" si="2"/>
        <v>125</v>
      </c>
      <c r="E72" s="58"/>
      <c r="F72" s="12"/>
      <c r="G72" s="12"/>
      <c r="H72" s="12">
        <v>125</v>
      </c>
      <c r="I72" s="125"/>
      <c r="J72" s="125"/>
      <c r="K72" s="168"/>
      <c r="L72" s="168"/>
    </row>
    <row r="73" spans="1:12" s="31" customFormat="1" ht="17.25" customHeight="1" x14ac:dyDescent="0.2">
      <c r="A73" s="121"/>
      <c r="B73" s="127"/>
      <c r="C73" s="123" t="s">
        <v>124</v>
      </c>
      <c r="D73" s="28">
        <f t="shared" si="2"/>
        <v>45</v>
      </c>
      <c r="E73" s="58"/>
      <c r="F73" s="12"/>
      <c r="G73" s="12"/>
      <c r="H73" s="12">
        <v>45</v>
      </c>
      <c r="I73" s="125"/>
      <c r="J73" s="125"/>
      <c r="K73" s="168"/>
      <c r="L73" s="168"/>
    </row>
    <row r="74" spans="1:12" s="31" customFormat="1" ht="17.25" customHeight="1" x14ac:dyDescent="0.2">
      <c r="A74" s="121"/>
      <c r="B74" s="127"/>
      <c r="C74" s="124"/>
      <c r="D74" s="28">
        <f t="shared" si="2"/>
        <v>1455</v>
      </c>
      <c r="E74" s="58"/>
      <c r="F74" s="12"/>
      <c r="G74" s="12"/>
      <c r="H74" s="12">
        <v>1455</v>
      </c>
      <c r="I74" s="125" t="s">
        <v>30</v>
      </c>
      <c r="J74" s="125"/>
      <c r="K74" s="168"/>
      <c r="L74" s="168"/>
    </row>
    <row r="75" spans="1:12" s="31" customFormat="1" ht="26.25" customHeight="1" x14ac:dyDescent="0.2">
      <c r="A75" s="121"/>
      <c r="B75" s="127"/>
      <c r="C75" s="18" t="s">
        <v>141</v>
      </c>
      <c r="D75" s="28">
        <f t="shared" si="2"/>
        <v>20</v>
      </c>
      <c r="E75" s="58">
        <v>5</v>
      </c>
      <c r="F75" s="12">
        <v>5</v>
      </c>
      <c r="G75" s="12">
        <v>5</v>
      </c>
      <c r="H75" s="12">
        <v>5</v>
      </c>
      <c r="I75" s="125" t="s">
        <v>12</v>
      </c>
      <c r="J75" s="125"/>
      <c r="K75" s="168"/>
      <c r="L75" s="168"/>
    </row>
    <row r="76" spans="1:12" s="31" customFormat="1" ht="15.75" x14ac:dyDescent="0.2">
      <c r="A76" s="21"/>
      <c r="B76" s="22" t="s">
        <v>11</v>
      </c>
      <c r="C76" s="23"/>
      <c r="D76" s="72">
        <f>SUM(E76:H76)</f>
        <v>14015</v>
      </c>
      <c r="E76" s="72">
        <f>SUM(E20:E75)</f>
        <v>235</v>
      </c>
      <c r="F76" s="72">
        <f t="shared" ref="F76:H76" si="3">SUM(F20:F75)</f>
        <v>5595</v>
      </c>
      <c r="G76" s="72">
        <f t="shared" si="3"/>
        <v>3995</v>
      </c>
      <c r="H76" s="72">
        <f t="shared" si="3"/>
        <v>4190</v>
      </c>
      <c r="I76" s="128"/>
      <c r="J76" s="129"/>
      <c r="K76" s="128"/>
      <c r="L76" s="129"/>
    </row>
    <row r="77" spans="1:12" s="31" customFormat="1" ht="51.75" customHeight="1" x14ac:dyDescent="0.2">
      <c r="A77" s="56" t="s">
        <v>62</v>
      </c>
      <c r="B77" s="57" t="s">
        <v>120</v>
      </c>
      <c r="C77" s="17" t="s">
        <v>116</v>
      </c>
      <c r="D77" s="28">
        <f t="shared" si="2"/>
        <v>40</v>
      </c>
      <c r="E77" s="58">
        <v>10</v>
      </c>
      <c r="F77" s="12">
        <v>10</v>
      </c>
      <c r="G77" s="12">
        <v>10</v>
      </c>
      <c r="H77" s="12">
        <v>10</v>
      </c>
      <c r="I77" s="125" t="s">
        <v>12</v>
      </c>
      <c r="J77" s="125"/>
      <c r="K77" s="168" t="s">
        <v>134</v>
      </c>
      <c r="L77" s="168"/>
    </row>
    <row r="78" spans="1:12" s="31" customFormat="1" ht="32.25" customHeight="1" x14ac:dyDescent="0.2">
      <c r="A78" s="112" t="s">
        <v>63</v>
      </c>
      <c r="B78" s="114" t="s">
        <v>133</v>
      </c>
      <c r="C78" s="17" t="s">
        <v>116</v>
      </c>
      <c r="D78" s="28">
        <f t="shared" si="2"/>
        <v>40</v>
      </c>
      <c r="E78" s="58">
        <v>10</v>
      </c>
      <c r="F78" s="12">
        <v>10</v>
      </c>
      <c r="G78" s="12">
        <v>10</v>
      </c>
      <c r="H78" s="12">
        <v>10</v>
      </c>
      <c r="I78" s="116" t="s">
        <v>12</v>
      </c>
      <c r="J78" s="117"/>
      <c r="K78" s="132" t="s">
        <v>135</v>
      </c>
      <c r="L78" s="133"/>
    </row>
    <row r="79" spans="1:12" s="31" customFormat="1" ht="30" customHeight="1" x14ac:dyDescent="0.2">
      <c r="A79" s="113"/>
      <c r="B79" s="115"/>
      <c r="C79" s="18" t="s">
        <v>141</v>
      </c>
      <c r="D79" s="28">
        <f t="shared" si="2"/>
        <v>40</v>
      </c>
      <c r="E79" s="58">
        <v>10</v>
      </c>
      <c r="F79" s="58">
        <v>10</v>
      </c>
      <c r="G79" s="58">
        <v>10</v>
      </c>
      <c r="H79" s="58">
        <v>10</v>
      </c>
      <c r="I79" s="118"/>
      <c r="J79" s="119"/>
      <c r="K79" s="134"/>
      <c r="L79" s="135"/>
    </row>
    <row r="80" spans="1:12" s="31" customFormat="1" ht="15.75" x14ac:dyDescent="0.2">
      <c r="A80" s="42"/>
      <c r="B80" s="22" t="s">
        <v>121</v>
      </c>
      <c r="C80" s="24"/>
      <c r="D80" s="62">
        <f t="shared" si="2"/>
        <v>120</v>
      </c>
      <c r="E80" s="62">
        <f>SUM(E77:E79)</f>
        <v>30</v>
      </c>
      <c r="F80" s="62">
        <f>SUM(F77:F79)</f>
        <v>30</v>
      </c>
      <c r="G80" s="62">
        <f>SUM(G77:G79)</f>
        <v>30</v>
      </c>
      <c r="H80" s="62">
        <f>SUM(H77:H79)</f>
        <v>30</v>
      </c>
      <c r="I80" s="128"/>
      <c r="J80" s="129"/>
      <c r="K80" s="128"/>
      <c r="L80" s="129"/>
    </row>
    <row r="81" spans="1:12" s="31" customFormat="1" ht="19.5" customHeight="1" x14ac:dyDescent="0.2">
      <c r="A81" s="120" t="s">
        <v>64</v>
      </c>
      <c r="B81" s="126" t="s">
        <v>111</v>
      </c>
      <c r="C81" s="17" t="s">
        <v>116</v>
      </c>
      <c r="D81" s="28">
        <f t="shared" si="2"/>
        <v>40</v>
      </c>
      <c r="E81" s="28">
        <v>10</v>
      </c>
      <c r="F81" s="61">
        <v>10</v>
      </c>
      <c r="G81" s="12">
        <v>10</v>
      </c>
      <c r="H81" s="12">
        <v>10</v>
      </c>
      <c r="I81" s="125" t="s">
        <v>12</v>
      </c>
      <c r="J81" s="125"/>
      <c r="K81" s="168" t="s">
        <v>66</v>
      </c>
      <c r="L81" s="168"/>
    </row>
    <row r="82" spans="1:12" s="31" customFormat="1" ht="49.5" customHeight="1" x14ac:dyDescent="0.2">
      <c r="A82" s="121"/>
      <c r="B82" s="127"/>
      <c r="C82" s="18" t="s">
        <v>140</v>
      </c>
      <c r="D82" s="28">
        <f t="shared" si="2"/>
        <v>150</v>
      </c>
      <c r="E82" s="28"/>
      <c r="F82" s="61"/>
      <c r="G82" s="12">
        <v>150</v>
      </c>
      <c r="H82" s="12"/>
      <c r="I82" s="125"/>
      <c r="J82" s="125"/>
      <c r="K82" s="168"/>
      <c r="L82" s="168"/>
    </row>
    <row r="83" spans="1:12" s="31" customFormat="1" ht="30" customHeight="1" x14ac:dyDescent="0.2">
      <c r="A83" s="121"/>
      <c r="B83" s="127"/>
      <c r="C83" s="19" t="s">
        <v>141</v>
      </c>
      <c r="D83" s="28">
        <f t="shared" si="2"/>
        <v>20</v>
      </c>
      <c r="E83" s="28">
        <v>5</v>
      </c>
      <c r="F83" s="61">
        <v>5</v>
      </c>
      <c r="G83" s="12">
        <v>5</v>
      </c>
      <c r="H83" s="12">
        <v>5</v>
      </c>
      <c r="I83" s="125"/>
      <c r="J83" s="125"/>
      <c r="K83" s="168"/>
      <c r="L83" s="168"/>
    </row>
    <row r="84" spans="1:12" s="31" customFormat="1" ht="32.25" customHeight="1" x14ac:dyDescent="0.2">
      <c r="A84" s="120" t="s">
        <v>65</v>
      </c>
      <c r="B84" s="126" t="s">
        <v>60</v>
      </c>
      <c r="C84" s="17" t="s">
        <v>116</v>
      </c>
      <c r="D84" s="28">
        <f t="shared" si="2"/>
        <v>40</v>
      </c>
      <c r="E84" s="58">
        <v>10</v>
      </c>
      <c r="F84" s="12">
        <v>10</v>
      </c>
      <c r="G84" s="12">
        <v>10</v>
      </c>
      <c r="H84" s="12">
        <v>10</v>
      </c>
      <c r="I84" s="125" t="s">
        <v>12</v>
      </c>
      <c r="J84" s="125"/>
      <c r="K84" s="168" t="s">
        <v>60</v>
      </c>
      <c r="L84" s="168"/>
    </row>
    <row r="85" spans="1:12" s="31" customFormat="1" ht="62.25" customHeight="1" x14ac:dyDescent="0.2">
      <c r="A85" s="121"/>
      <c r="B85" s="127"/>
      <c r="C85" s="18" t="s">
        <v>140</v>
      </c>
      <c r="D85" s="28">
        <f t="shared" si="2"/>
        <v>120</v>
      </c>
      <c r="E85" s="58"/>
      <c r="F85" s="12"/>
      <c r="G85" s="12"/>
      <c r="H85" s="12">
        <v>120</v>
      </c>
      <c r="I85" s="125"/>
      <c r="J85" s="125"/>
      <c r="K85" s="168"/>
      <c r="L85" s="168"/>
    </row>
    <row r="86" spans="1:12" s="31" customFormat="1" ht="25.5" x14ac:dyDescent="0.2">
      <c r="A86" s="121"/>
      <c r="B86" s="127"/>
      <c r="C86" s="19" t="s">
        <v>141</v>
      </c>
      <c r="D86" s="28">
        <f t="shared" si="2"/>
        <v>20</v>
      </c>
      <c r="E86" s="58">
        <v>5</v>
      </c>
      <c r="F86" s="12">
        <v>5</v>
      </c>
      <c r="G86" s="12">
        <v>5</v>
      </c>
      <c r="H86" s="12">
        <v>5</v>
      </c>
      <c r="I86" s="125"/>
      <c r="J86" s="125"/>
      <c r="K86" s="168"/>
      <c r="L86" s="168"/>
    </row>
    <row r="87" spans="1:12" s="31" customFormat="1" ht="19.5" customHeight="1" x14ac:dyDescent="0.2">
      <c r="A87" s="120" t="s">
        <v>78</v>
      </c>
      <c r="B87" s="126" t="s">
        <v>24</v>
      </c>
      <c r="C87" s="19" t="s">
        <v>46</v>
      </c>
      <c r="D87" s="28">
        <f t="shared" si="2"/>
        <v>40</v>
      </c>
      <c r="E87" s="58">
        <v>10</v>
      </c>
      <c r="F87" s="12">
        <v>10</v>
      </c>
      <c r="G87" s="12">
        <v>10</v>
      </c>
      <c r="H87" s="12">
        <v>10</v>
      </c>
      <c r="I87" s="125" t="s">
        <v>12</v>
      </c>
      <c r="J87" s="125"/>
      <c r="K87" s="168" t="s">
        <v>24</v>
      </c>
      <c r="L87" s="168"/>
    </row>
    <row r="88" spans="1:12" s="31" customFormat="1" ht="56.25" customHeight="1" x14ac:dyDescent="0.2">
      <c r="A88" s="121"/>
      <c r="B88" s="127"/>
      <c r="C88" s="18" t="s">
        <v>140</v>
      </c>
      <c r="D88" s="28">
        <f t="shared" si="2"/>
        <v>150</v>
      </c>
      <c r="E88" s="58"/>
      <c r="F88" s="12">
        <v>150</v>
      </c>
      <c r="G88" s="12"/>
      <c r="H88" s="12"/>
      <c r="I88" s="125"/>
      <c r="J88" s="125"/>
      <c r="K88" s="168"/>
      <c r="L88" s="168"/>
    </row>
    <row r="89" spans="1:12" s="31" customFormat="1" ht="26.25" customHeight="1" x14ac:dyDescent="0.2">
      <c r="A89" s="122"/>
      <c r="B89" s="169"/>
      <c r="C89" s="19" t="s">
        <v>141</v>
      </c>
      <c r="D89" s="28">
        <f t="shared" si="2"/>
        <v>20</v>
      </c>
      <c r="E89" s="58">
        <v>5</v>
      </c>
      <c r="F89" s="12">
        <v>5</v>
      </c>
      <c r="G89" s="12">
        <v>5</v>
      </c>
      <c r="H89" s="12">
        <v>5</v>
      </c>
      <c r="I89" s="125"/>
      <c r="J89" s="125"/>
      <c r="K89" s="168"/>
      <c r="L89" s="168"/>
    </row>
    <row r="90" spans="1:12" s="31" customFormat="1" ht="31.5" customHeight="1" x14ac:dyDescent="0.2">
      <c r="A90" s="130" t="s">
        <v>85</v>
      </c>
      <c r="B90" s="126" t="s">
        <v>73</v>
      </c>
      <c r="C90" s="19" t="s">
        <v>46</v>
      </c>
      <c r="D90" s="28">
        <f t="shared" si="2"/>
        <v>40</v>
      </c>
      <c r="E90" s="64">
        <v>10</v>
      </c>
      <c r="F90" s="64">
        <v>10</v>
      </c>
      <c r="G90" s="64">
        <v>10</v>
      </c>
      <c r="H90" s="64">
        <v>10</v>
      </c>
      <c r="I90" s="116" t="s">
        <v>12</v>
      </c>
      <c r="J90" s="117"/>
      <c r="K90" s="168" t="s">
        <v>73</v>
      </c>
      <c r="L90" s="168"/>
    </row>
    <row r="91" spans="1:12" s="31" customFormat="1" ht="59.25" customHeight="1" x14ac:dyDescent="0.2">
      <c r="A91" s="131"/>
      <c r="B91" s="127"/>
      <c r="C91" s="18" t="s">
        <v>140</v>
      </c>
      <c r="D91" s="28">
        <f t="shared" si="2"/>
        <v>140</v>
      </c>
      <c r="E91" s="64"/>
      <c r="F91" s="64"/>
      <c r="G91" s="64">
        <v>140</v>
      </c>
      <c r="H91" s="64"/>
      <c r="I91" s="136"/>
      <c r="J91" s="137"/>
      <c r="K91" s="168"/>
      <c r="L91" s="168"/>
    </row>
    <row r="92" spans="1:12" s="31" customFormat="1" ht="34.5" customHeight="1" x14ac:dyDescent="0.2">
      <c r="A92" s="131"/>
      <c r="B92" s="127"/>
      <c r="C92" s="19" t="s">
        <v>141</v>
      </c>
      <c r="D92" s="28">
        <f t="shared" si="2"/>
        <v>20</v>
      </c>
      <c r="E92" s="58">
        <v>5</v>
      </c>
      <c r="F92" s="12">
        <v>5</v>
      </c>
      <c r="G92" s="12">
        <v>5</v>
      </c>
      <c r="H92" s="12">
        <v>5</v>
      </c>
      <c r="I92" s="118"/>
      <c r="J92" s="119"/>
      <c r="K92" s="168"/>
      <c r="L92" s="168"/>
    </row>
    <row r="93" spans="1:12" s="31" customFormat="1" ht="18.75" customHeight="1" x14ac:dyDescent="0.2">
      <c r="A93" s="130" t="s">
        <v>86</v>
      </c>
      <c r="B93" s="126" t="s">
        <v>112</v>
      </c>
      <c r="C93" s="19" t="s">
        <v>46</v>
      </c>
      <c r="D93" s="28">
        <f t="shared" ref="D93:D114" si="4">SUM(E93:H93)</f>
        <v>40</v>
      </c>
      <c r="E93" s="64">
        <v>10</v>
      </c>
      <c r="F93" s="64">
        <v>10</v>
      </c>
      <c r="G93" s="64">
        <v>10</v>
      </c>
      <c r="H93" s="64">
        <v>10</v>
      </c>
      <c r="I93" s="125" t="s">
        <v>12</v>
      </c>
      <c r="J93" s="125"/>
      <c r="K93" s="168" t="s">
        <v>118</v>
      </c>
      <c r="L93" s="168"/>
    </row>
    <row r="94" spans="1:12" s="31" customFormat="1" ht="58.5" customHeight="1" x14ac:dyDescent="0.2">
      <c r="A94" s="131"/>
      <c r="B94" s="127"/>
      <c r="C94" s="18" t="s">
        <v>140</v>
      </c>
      <c r="D94" s="28">
        <f t="shared" si="4"/>
        <v>140</v>
      </c>
      <c r="E94" s="64"/>
      <c r="F94" s="64"/>
      <c r="G94" s="64">
        <v>140</v>
      </c>
      <c r="H94" s="64"/>
      <c r="I94" s="125"/>
      <c r="J94" s="125"/>
      <c r="K94" s="168"/>
      <c r="L94" s="168"/>
    </row>
    <row r="95" spans="1:12" s="31" customFormat="1" ht="28.5" customHeight="1" x14ac:dyDescent="0.2">
      <c r="A95" s="131"/>
      <c r="B95" s="127"/>
      <c r="C95" s="19" t="s">
        <v>141</v>
      </c>
      <c r="D95" s="28">
        <f t="shared" si="4"/>
        <v>20</v>
      </c>
      <c r="E95" s="64">
        <v>5</v>
      </c>
      <c r="F95" s="64">
        <v>5</v>
      </c>
      <c r="G95" s="64">
        <v>5</v>
      </c>
      <c r="H95" s="64">
        <v>5</v>
      </c>
      <c r="I95" s="125"/>
      <c r="J95" s="125"/>
      <c r="K95" s="168"/>
      <c r="L95" s="168"/>
    </row>
    <row r="96" spans="1:12" s="31" customFormat="1" ht="16.5" customHeight="1" x14ac:dyDescent="0.2">
      <c r="A96" s="130" t="s">
        <v>87</v>
      </c>
      <c r="B96" s="126" t="s">
        <v>119</v>
      </c>
      <c r="C96" s="19" t="s">
        <v>46</v>
      </c>
      <c r="D96" s="28">
        <f t="shared" si="4"/>
        <v>40</v>
      </c>
      <c r="E96" s="65">
        <v>10</v>
      </c>
      <c r="F96" s="65">
        <v>10</v>
      </c>
      <c r="G96" s="64">
        <v>10</v>
      </c>
      <c r="H96" s="64">
        <v>10</v>
      </c>
      <c r="I96" s="125" t="s">
        <v>12</v>
      </c>
      <c r="J96" s="125"/>
      <c r="K96" s="168" t="s">
        <v>119</v>
      </c>
      <c r="L96" s="168"/>
    </row>
    <row r="97" spans="1:12" s="31" customFormat="1" ht="57.75" customHeight="1" x14ac:dyDescent="0.2">
      <c r="A97" s="131"/>
      <c r="B97" s="127"/>
      <c r="C97" s="18" t="s">
        <v>140</v>
      </c>
      <c r="D97" s="28">
        <f t="shared" si="4"/>
        <v>140</v>
      </c>
      <c r="E97" s="63"/>
      <c r="F97" s="65">
        <v>140</v>
      </c>
      <c r="G97" s="64"/>
      <c r="H97" s="64"/>
      <c r="I97" s="125"/>
      <c r="J97" s="125"/>
      <c r="K97" s="168"/>
      <c r="L97" s="168"/>
    </row>
    <row r="98" spans="1:12" s="31" customFormat="1" ht="34.5" customHeight="1" x14ac:dyDescent="0.2">
      <c r="A98" s="131"/>
      <c r="B98" s="127"/>
      <c r="C98" s="19" t="s">
        <v>141</v>
      </c>
      <c r="D98" s="28">
        <f t="shared" si="4"/>
        <v>20</v>
      </c>
      <c r="E98" s="65">
        <v>5</v>
      </c>
      <c r="F98" s="65">
        <v>5</v>
      </c>
      <c r="G98" s="64">
        <v>5</v>
      </c>
      <c r="H98" s="64">
        <v>5</v>
      </c>
      <c r="I98" s="125"/>
      <c r="J98" s="125"/>
      <c r="K98" s="168"/>
      <c r="L98" s="168"/>
    </row>
    <row r="99" spans="1:12" s="31" customFormat="1" ht="15.75" x14ac:dyDescent="0.2">
      <c r="A99" s="130" t="s">
        <v>88</v>
      </c>
      <c r="B99" s="126" t="s">
        <v>110</v>
      </c>
      <c r="C99" s="19" t="s">
        <v>46</v>
      </c>
      <c r="D99" s="28">
        <f t="shared" si="4"/>
        <v>40</v>
      </c>
      <c r="E99" s="65">
        <v>10</v>
      </c>
      <c r="F99" s="65">
        <v>10</v>
      </c>
      <c r="G99" s="64">
        <v>10</v>
      </c>
      <c r="H99" s="64">
        <v>10</v>
      </c>
      <c r="I99" s="125" t="s">
        <v>12</v>
      </c>
      <c r="J99" s="125"/>
      <c r="K99" s="168" t="s">
        <v>110</v>
      </c>
      <c r="L99" s="168"/>
    </row>
    <row r="100" spans="1:12" s="31" customFormat="1" ht="51" x14ac:dyDescent="0.2">
      <c r="A100" s="131"/>
      <c r="B100" s="127"/>
      <c r="C100" s="18" t="s">
        <v>140</v>
      </c>
      <c r="D100" s="28">
        <f t="shared" si="4"/>
        <v>150</v>
      </c>
      <c r="E100" s="65"/>
      <c r="F100" s="65"/>
      <c r="G100" s="64">
        <v>150</v>
      </c>
      <c r="H100" s="64"/>
      <c r="I100" s="125"/>
      <c r="J100" s="125"/>
      <c r="K100" s="168"/>
      <c r="L100" s="168"/>
    </row>
    <row r="101" spans="1:12" s="31" customFormat="1" ht="25.5" x14ac:dyDescent="0.2">
      <c r="A101" s="131"/>
      <c r="B101" s="127"/>
      <c r="C101" s="19" t="s">
        <v>141</v>
      </c>
      <c r="D101" s="28">
        <f t="shared" si="4"/>
        <v>20</v>
      </c>
      <c r="E101" s="65">
        <v>5</v>
      </c>
      <c r="F101" s="65">
        <v>5</v>
      </c>
      <c r="G101" s="64">
        <v>5</v>
      </c>
      <c r="H101" s="64">
        <v>5</v>
      </c>
      <c r="I101" s="125"/>
      <c r="J101" s="125"/>
      <c r="K101" s="168"/>
      <c r="L101" s="168"/>
    </row>
    <row r="102" spans="1:12" s="31" customFormat="1" ht="28.5" customHeight="1" x14ac:dyDescent="0.2">
      <c r="A102" s="130" t="s">
        <v>89</v>
      </c>
      <c r="B102" s="126" t="s">
        <v>79</v>
      </c>
      <c r="C102" s="19" t="s">
        <v>46</v>
      </c>
      <c r="D102" s="28">
        <f t="shared" si="4"/>
        <v>40</v>
      </c>
      <c r="E102" s="65">
        <v>10</v>
      </c>
      <c r="F102" s="65">
        <v>10</v>
      </c>
      <c r="G102" s="64">
        <v>10</v>
      </c>
      <c r="H102" s="64">
        <v>10</v>
      </c>
      <c r="I102" s="125" t="s">
        <v>12</v>
      </c>
      <c r="J102" s="125"/>
      <c r="K102" s="168" t="s">
        <v>79</v>
      </c>
      <c r="L102" s="168"/>
    </row>
    <row r="103" spans="1:12" s="31" customFormat="1" ht="51.75" customHeight="1" x14ac:dyDescent="0.2">
      <c r="A103" s="131"/>
      <c r="B103" s="127"/>
      <c r="C103" s="18" t="s">
        <v>140</v>
      </c>
      <c r="D103" s="28">
        <f t="shared" si="4"/>
        <v>140</v>
      </c>
      <c r="E103" s="65"/>
      <c r="F103" s="65">
        <v>140</v>
      </c>
      <c r="G103" s="64"/>
      <c r="H103" s="64"/>
      <c r="I103" s="125"/>
      <c r="J103" s="125"/>
      <c r="K103" s="168"/>
      <c r="L103" s="168"/>
    </row>
    <row r="104" spans="1:12" s="31" customFormat="1" ht="30.75" customHeight="1" x14ac:dyDescent="0.2">
      <c r="A104" s="174"/>
      <c r="B104" s="169"/>
      <c r="C104" s="19" t="s">
        <v>141</v>
      </c>
      <c r="D104" s="28">
        <f t="shared" si="4"/>
        <v>20</v>
      </c>
      <c r="E104" s="65">
        <v>5</v>
      </c>
      <c r="F104" s="65">
        <v>5</v>
      </c>
      <c r="G104" s="64">
        <v>5</v>
      </c>
      <c r="H104" s="64">
        <v>5</v>
      </c>
      <c r="I104" s="125"/>
      <c r="J104" s="125"/>
      <c r="K104" s="168"/>
      <c r="L104" s="168"/>
    </row>
    <row r="105" spans="1:12" s="31" customFormat="1" ht="28.5" customHeight="1" x14ac:dyDescent="0.2">
      <c r="A105" s="130" t="s">
        <v>90</v>
      </c>
      <c r="B105" s="126" t="s">
        <v>82</v>
      </c>
      <c r="C105" s="19" t="s">
        <v>46</v>
      </c>
      <c r="D105" s="28">
        <f t="shared" si="4"/>
        <v>40</v>
      </c>
      <c r="E105" s="65">
        <v>10</v>
      </c>
      <c r="F105" s="65">
        <v>10</v>
      </c>
      <c r="G105" s="64">
        <v>10</v>
      </c>
      <c r="H105" s="64">
        <v>10</v>
      </c>
      <c r="I105" s="125" t="s">
        <v>12</v>
      </c>
      <c r="J105" s="125"/>
      <c r="K105" s="168" t="s">
        <v>82</v>
      </c>
      <c r="L105" s="168"/>
    </row>
    <row r="106" spans="1:12" s="31" customFormat="1" ht="58.5" customHeight="1" x14ac:dyDescent="0.2">
      <c r="A106" s="131"/>
      <c r="B106" s="127"/>
      <c r="C106" s="18" t="s">
        <v>140</v>
      </c>
      <c r="D106" s="28">
        <f t="shared" si="4"/>
        <v>150</v>
      </c>
      <c r="E106" s="65"/>
      <c r="F106" s="65"/>
      <c r="G106" s="64">
        <v>150</v>
      </c>
      <c r="H106" s="64"/>
      <c r="I106" s="125"/>
      <c r="J106" s="125"/>
      <c r="K106" s="168"/>
      <c r="L106" s="168"/>
    </row>
    <row r="107" spans="1:12" s="31" customFormat="1" ht="25.5" customHeight="1" x14ac:dyDescent="0.2">
      <c r="A107" s="131"/>
      <c r="B107" s="127"/>
      <c r="C107" s="19" t="s">
        <v>141</v>
      </c>
      <c r="D107" s="28">
        <f t="shared" si="4"/>
        <v>20</v>
      </c>
      <c r="E107" s="65">
        <v>5</v>
      </c>
      <c r="F107" s="65">
        <v>5</v>
      </c>
      <c r="G107" s="64">
        <v>5</v>
      </c>
      <c r="H107" s="64">
        <v>5</v>
      </c>
      <c r="I107" s="125"/>
      <c r="J107" s="125"/>
      <c r="K107" s="168"/>
      <c r="L107" s="168"/>
    </row>
    <row r="108" spans="1:12" s="31" customFormat="1" ht="29.25" customHeight="1" x14ac:dyDescent="0.2">
      <c r="A108" s="130" t="s">
        <v>91</v>
      </c>
      <c r="B108" s="126" t="s">
        <v>83</v>
      </c>
      <c r="C108" s="19" t="s">
        <v>46</v>
      </c>
      <c r="D108" s="28">
        <f t="shared" si="4"/>
        <v>40</v>
      </c>
      <c r="E108" s="65">
        <v>10</v>
      </c>
      <c r="F108" s="65">
        <v>10</v>
      </c>
      <c r="G108" s="64">
        <v>10</v>
      </c>
      <c r="H108" s="64">
        <v>10</v>
      </c>
      <c r="I108" s="125" t="s">
        <v>12</v>
      </c>
      <c r="J108" s="125"/>
      <c r="K108" s="168" t="s">
        <v>83</v>
      </c>
      <c r="L108" s="168"/>
    </row>
    <row r="109" spans="1:12" s="31" customFormat="1" ht="60" customHeight="1" x14ac:dyDescent="0.2">
      <c r="A109" s="131"/>
      <c r="B109" s="127"/>
      <c r="C109" s="18" t="s">
        <v>140</v>
      </c>
      <c r="D109" s="28">
        <f t="shared" si="4"/>
        <v>150</v>
      </c>
      <c r="E109" s="65"/>
      <c r="F109" s="65"/>
      <c r="G109" s="64">
        <v>150</v>
      </c>
      <c r="H109" s="64"/>
      <c r="I109" s="125"/>
      <c r="J109" s="125"/>
      <c r="K109" s="168"/>
      <c r="L109" s="168"/>
    </row>
    <row r="110" spans="1:12" s="31" customFormat="1" ht="29.25" customHeight="1" x14ac:dyDescent="0.2">
      <c r="A110" s="174"/>
      <c r="B110" s="169"/>
      <c r="C110" s="19" t="s">
        <v>141</v>
      </c>
      <c r="D110" s="28">
        <f t="shared" si="4"/>
        <v>20</v>
      </c>
      <c r="E110" s="65">
        <v>5</v>
      </c>
      <c r="F110" s="65">
        <v>5</v>
      </c>
      <c r="G110" s="64">
        <v>5</v>
      </c>
      <c r="H110" s="64">
        <v>5</v>
      </c>
      <c r="I110" s="125"/>
      <c r="J110" s="125"/>
      <c r="K110" s="168"/>
      <c r="L110" s="168"/>
    </row>
    <row r="111" spans="1:12" s="31" customFormat="1" ht="25.5" customHeight="1" x14ac:dyDescent="0.2">
      <c r="A111" s="130" t="s">
        <v>92</v>
      </c>
      <c r="B111" s="126" t="s">
        <v>113</v>
      </c>
      <c r="C111" s="19" t="s">
        <v>46</v>
      </c>
      <c r="D111" s="28">
        <f t="shared" si="4"/>
        <v>40</v>
      </c>
      <c r="E111" s="65">
        <v>10</v>
      </c>
      <c r="F111" s="65">
        <v>10</v>
      </c>
      <c r="G111" s="64">
        <v>10</v>
      </c>
      <c r="H111" s="64">
        <v>10</v>
      </c>
      <c r="I111" s="116" t="s">
        <v>12</v>
      </c>
      <c r="J111" s="117"/>
      <c r="K111" s="132" t="s">
        <v>113</v>
      </c>
      <c r="L111" s="133"/>
    </row>
    <row r="112" spans="1:12" s="31" customFormat="1" ht="63.75" customHeight="1" x14ac:dyDescent="0.2">
      <c r="A112" s="131"/>
      <c r="B112" s="127"/>
      <c r="C112" s="18" t="s">
        <v>140</v>
      </c>
      <c r="D112" s="28">
        <f t="shared" si="4"/>
        <v>200</v>
      </c>
      <c r="E112" s="65"/>
      <c r="F112" s="65">
        <v>200</v>
      </c>
      <c r="G112" s="64"/>
      <c r="H112" s="64"/>
      <c r="I112" s="136"/>
      <c r="J112" s="137"/>
      <c r="K112" s="144"/>
      <c r="L112" s="145"/>
    </row>
    <row r="113" spans="1:12" s="31" customFormat="1" ht="25.5" x14ac:dyDescent="0.2">
      <c r="A113" s="174"/>
      <c r="B113" s="169"/>
      <c r="C113" s="19" t="s">
        <v>141</v>
      </c>
      <c r="D113" s="28">
        <f t="shared" si="4"/>
        <v>20</v>
      </c>
      <c r="E113" s="65">
        <v>5</v>
      </c>
      <c r="F113" s="65">
        <v>5</v>
      </c>
      <c r="G113" s="64">
        <v>5</v>
      </c>
      <c r="H113" s="64">
        <v>5</v>
      </c>
      <c r="I113" s="118"/>
      <c r="J113" s="119"/>
      <c r="K113" s="134"/>
      <c r="L113" s="135"/>
    </row>
    <row r="114" spans="1:12" s="31" customFormat="1" ht="27.75" customHeight="1" x14ac:dyDescent="0.2">
      <c r="A114" s="130" t="s">
        <v>117</v>
      </c>
      <c r="B114" s="126" t="s">
        <v>114</v>
      </c>
      <c r="C114" s="19" t="s">
        <v>46</v>
      </c>
      <c r="D114" s="28">
        <f t="shared" si="4"/>
        <v>60</v>
      </c>
      <c r="E114" s="65">
        <v>15</v>
      </c>
      <c r="F114" s="65">
        <v>15</v>
      </c>
      <c r="G114" s="64">
        <v>15</v>
      </c>
      <c r="H114" s="64">
        <v>15</v>
      </c>
      <c r="I114" s="116" t="s">
        <v>12</v>
      </c>
      <c r="J114" s="117"/>
      <c r="K114" s="132" t="s">
        <v>114</v>
      </c>
      <c r="L114" s="133"/>
    </row>
    <row r="115" spans="1:12" s="31" customFormat="1" ht="58.5" customHeight="1" x14ac:dyDescent="0.2">
      <c r="A115" s="131"/>
      <c r="B115" s="127"/>
      <c r="C115" s="18" t="s">
        <v>140</v>
      </c>
      <c r="D115" s="28">
        <f t="shared" ref="D115:D123" si="5">SUM(E115:H115)</f>
        <v>270</v>
      </c>
      <c r="E115" s="65"/>
      <c r="F115" s="65"/>
      <c r="G115" s="64"/>
      <c r="H115" s="64">
        <f>150+120</f>
        <v>270</v>
      </c>
      <c r="I115" s="136"/>
      <c r="J115" s="137"/>
      <c r="K115" s="144"/>
      <c r="L115" s="145"/>
    </row>
    <row r="116" spans="1:12" s="31" customFormat="1" ht="30" customHeight="1" x14ac:dyDescent="0.2">
      <c r="A116" s="174"/>
      <c r="B116" s="169"/>
      <c r="C116" s="19" t="s">
        <v>141</v>
      </c>
      <c r="D116" s="28">
        <f t="shared" si="5"/>
        <v>20</v>
      </c>
      <c r="E116" s="65">
        <v>5</v>
      </c>
      <c r="F116" s="65">
        <v>5</v>
      </c>
      <c r="G116" s="64">
        <v>5</v>
      </c>
      <c r="H116" s="64">
        <v>5</v>
      </c>
      <c r="I116" s="118"/>
      <c r="J116" s="119"/>
      <c r="K116" s="134"/>
      <c r="L116" s="135"/>
    </row>
    <row r="117" spans="1:12" s="31" customFormat="1" ht="24" customHeight="1" x14ac:dyDescent="0.2">
      <c r="A117" s="130" t="s">
        <v>123</v>
      </c>
      <c r="B117" s="126" t="s">
        <v>115</v>
      </c>
      <c r="C117" s="19" t="s">
        <v>46</v>
      </c>
      <c r="D117" s="28">
        <f t="shared" si="5"/>
        <v>40</v>
      </c>
      <c r="E117" s="65">
        <v>10</v>
      </c>
      <c r="F117" s="65">
        <v>10</v>
      </c>
      <c r="G117" s="64">
        <v>10</v>
      </c>
      <c r="H117" s="64">
        <v>10</v>
      </c>
      <c r="I117" s="116" t="s">
        <v>12</v>
      </c>
      <c r="J117" s="117"/>
      <c r="K117" s="132" t="s">
        <v>115</v>
      </c>
      <c r="L117" s="133"/>
    </row>
    <row r="118" spans="1:12" s="31" customFormat="1" ht="55.5" customHeight="1" x14ac:dyDescent="0.2">
      <c r="A118" s="131"/>
      <c r="B118" s="127"/>
      <c r="C118" s="18" t="s">
        <v>140</v>
      </c>
      <c r="D118" s="28">
        <f t="shared" si="5"/>
        <v>150</v>
      </c>
      <c r="E118" s="65"/>
      <c r="F118" s="65">
        <v>150</v>
      </c>
      <c r="G118" s="64"/>
      <c r="H118" s="64"/>
      <c r="I118" s="136"/>
      <c r="J118" s="137"/>
      <c r="K118" s="144"/>
      <c r="L118" s="145"/>
    </row>
    <row r="119" spans="1:12" s="31" customFormat="1" ht="33.75" customHeight="1" x14ac:dyDescent="0.2">
      <c r="A119" s="174"/>
      <c r="B119" s="169"/>
      <c r="C119" s="19" t="s">
        <v>141</v>
      </c>
      <c r="D119" s="28">
        <f t="shared" si="5"/>
        <v>20</v>
      </c>
      <c r="E119" s="65">
        <v>5</v>
      </c>
      <c r="F119" s="65">
        <v>5</v>
      </c>
      <c r="G119" s="64">
        <v>5</v>
      </c>
      <c r="H119" s="64">
        <v>5</v>
      </c>
      <c r="I119" s="118"/>
      <c r="J119" s="119"/>
      <c r="K119" s="134"/>
      <c r="L119" s="135"/>
    </row>
    <row r="120" spans="1:12" s="31" customFormat="1" ht="20.25" customHeight="1" x14ac:dyDescent="0.25">
      <c r="A120" s="32"/>
      <c r="B120" s="33" t="s">
        <v>14</v>
      </c>
      <c r="C120" s="34"/>
      <c r="D120" s="66">
        <f>SUM(E120:H120)</f>
        <v>2850</v>
      </c>
      <c r="E120" s="74">
        <f>SUM(E81:E119)</f>
        <v>200</v>
      </c>
      <c r="F120" s="74">
        <f t="shared" ref="F120:H120" si="6">SUM(F81:F119)</f>
        <v>980</v>
      </c>
      <c r="G120" s="74">
        <f t="shared" si="6"/>
        <v>1080</v>
      </c>
      <c r="H120" s="74">
        <f t="shared" si="6"/>
        <v>590</v>
      </c>
      <c r="I120" s="125"/>
      <c r="J120" s="125"/>
      <c r="K120" s="168"/>
      <c r="L120" s="168"/>
    </row>
    <row r="121" spans="1:12" s="31" customFormat="1" ht="27.75" customHeight="1" x14ac:dyDescent="0.2">
      <c r="A121" s="181" t="s">
        <v>132</v>
      </c>
      <c r="B121" s="126" t="s">
        <v>13</v>
      </c>
      <c r="C121" s="19" t="s">
        <v>46</v>
      </c>
      <c r="D121" s="28">
        <f t="shared" si="5"/>
        <v>40</v>
      </c>
      <c r="E121" s="65">
        <v>10</v>
      </c>
      <c r="F121" s="64">
        <v>10</v>
      </c>
      <c r="G121" s="64">
        <v>10</v>
      </c>
      <c r="H121" s="64">
        <v>10</v>
      </c>
      <c r="I121" s="125" t="s">
        <v>12</v>
      </c>
      <c r="J121" s="125"/>
      <c r="K121" s="125" t="s">
        <v>13</v>
      </c>
      <c r="L121" s="125"/>
    </row>
    <row r="122" spans="1:12" s="31" customFormat="1" ht="30" customHeight="1" x14ac:dyDescent="0.2">
      <c r="A122" s="182"/>
      <c r="B122" s="127"/>
      <c r="C122" s="19" t="s">
        <v>141</v>
      </c>
      <c r="D122" s="28">
        <f t="shared" si="5"/>
        <v>40</v>
      </c>
      <c r="E122" s="65">
        <v>10</v>
      </c>
      <c r="F122" s="64">
        <v>10</v>
      </c>
      <c r="G122" s="64">
        <v>10</v>
      </c>
      <c r="H122" s="64">
        <v>10</v>
      </c>
      <c r="I122" s="125"/>
      <c r="J122" s="125"/>
      <c r="K122" s="125"/>
      <c r="L122" s="125"/>
    </row>
    <row r="123" spans="1:12" s="31" customFormat="1" ht="17.25" customHeight="1" x14ac:dyDescent="0.25">
      <c r="A123" s="182"/>
      <c r="B123" s="127"/>
      <c r="C123" s="73" t="s">
        <v>143</v>
      </c>
      <c r="D123" s="28">
        <f t="shared" si="5"/>
        <v>1500</v>
      </c>
      <c r="E123" s="65">
        <v>1500</v>
      </c>
      <c r="F123" s="64"/>
      <c r="G123" s="64"/>
      <c r="H123" s="10"/>
      <c r="I123" s="125"/>
      <c r="J123" s="125"/>
      <c r="K123" s="125"/>
      <c r="L123" s="125"/>
    </row>
    <row r="124" spans="1:12" s="31" customFormat="1" ht="19.5" customHeight="1" x14ac:dyDescent="0.2">
      <c r="A124" s="32"/>
      <c r="B124" s="35" t="s">
        <v>80</v>
      </c>
      <c r="C124" s="36"/>
      <c r="D124" s="66">
        <f>SUM(E124:H124)</f>
        <v>1580</v>
      </c>
      <c r="E124" s="74">
        <f>SUM(E121:E123)</f>
        <v>1520</v>
      </c>
      <c r="F124" s="74">
        <f t="shared" ref="F124:H124" si="7">SUM(F121:F123)</f>
        <v>20</v>
      </c>
      <c r="G124" s="74">
        <f t="shared" si="7"/>
        <v>20</v>
      </c>
      <c r="H124" s="74">
        <f t="shared" si="7"/>
        <v>20</v>
      </c>
      <c r="I124" s="175"/>
      <c r="J124" s="176"/>
      <c r="K124" s="177"/>
      <c r="L124" s="178"/>
    </row>
    <row r="125" spans="1:12" s="31" customFormat="1" ht="18.75" customHeight="1" x14ac:dyDescent="0.25">
      <c r="A125" s="37"/>
      <c r="B125" s="38" t="s">
        <v>15</v>
      </c>
      <c r="C125" s="39"/>
      <c r="D125" s="66">
        <f>D120+D76+D124+D80</f>
        <v>18565</v>
      </c>
      <c r="E125" s="66">
        <f>E120+E76+E124+E80</f>
        <v>1985</v>
      </c>
      <c r="F125" s="66">
        <f>F120+F76+F124+F80</f>
        <v>6625</v>
      </c>
      <c r="G125" s="66">
        <f>G120+G76+G124+G80</f>
        <v>5125</v>
      </c>
      <c r="H125" s="66">
        <f>H120+H76+H124+H80</f>
        <v>4830</v>
      </c>
      <c r="I125" s="179"/>
      <c r="J125" s="179"/>
      <c r="K125" s="180"/>
      <c r="L125" s="180"/>
    </row>
    <row r="126" spans="1:12" s="31" customFormat="1" ht="18.75" customHeight="1" x14ac:dyDescent="0.25">
      <c r="A126" s="37"/>
      <c r="B126" s="38"/>
      <c r="C126" s="18" t="s">
        <v>46</v>
      </c>
      <c r="D126" s="65">
        <f>SUM(E126:H126)</f>
        <v>1280</v>
      </c>
      <c r="E126" s="65">
        <f>E20+E23+E28+E31+E36+E41+E44+E49+E52+E55+E60+E63+E66+E71+E77+E78+E81+E84+E87+E90+E93+E96+E99+E102+E105+E108+E111+E114+E117+E121</f>
        <v>320</v>
      </c>
      <c r="F126" s="65">
        <f>F20+F23+F28+F31+F36+F41+F44+F49+F52+F55+F60+F63+F66+F71+F77+F78+F81+F84+F87+F90+F93+F96+F99+F102+F105+F108+F111+F114+F117+F121</f>
        <v>320</v>
      </c>
      <c r="G126" s="65">
        <f>G20+G23+G28+G31+G36+G41+G44+G49+G52+G55+G60+G63+G66+G71+G77+G78+G81+G84+G87+G90+G93+G96+G99+G102+G105+G108+G111+G114+G117+G121</f>
        <v>320</v>
      </c>
      <c r="H126" s="65">
        <f>H20+H23+H28+H31+H36+H41+H44+H49+H52+H55+H60+H63+H66+H71+H77+H78+H81+H84+H87+H90+H93+H96+H99+H102+H105+H108+H111+H114+H117+H121</f>
        <v>320</v>
      </c>
      <c r="I126" s="108" t="s">
        <v>12</v>
      </c>
      <c r="J126" s="109"/>
      <c r="K126" s="138" t="s">
        <v>146</v>
      </c>
      <c r="L126" s="139"/>
    </row>
    <row r="127" spans="1:12" s="31" customFormat="1" ht="57" customHeight="1" x14ac:dyDescent="0.25">
      <c r="A127" s="75"/>
      <c r="B127" s="76"/>
      <c r="C127" s="19" t="s">
        <v>140</v>
      </c>
      <c r="D127" s="65">
        <f>SUM(E127:H127)</f>
        <v>4625</v>
      </c>
      <c r="E127" s="65">
        <f>E21+E24+E29+E32+E37+E42+E50+E53+E56+E61+E64+E67+E72+E82+E85+E88+E91+E94+E97+E100+E103+E106+E109+E112+E115+E118+E45</f>
        <v>0</v>
      </c>
      <c r="F127" s="65">
        <f>F21+F24+F29+F32+F37+F42+F50+F53+F56+F61+F64+F67+F72+F82+F85+F88+F91+F94+F97+F100+F103+F106+F109+F112+F115+F118+F45</f>
        <v>1640</v>
      </c>
      <c r="G127" s="65">
        <f>G21+G24+G29+G32+G37+G42+G50+G53+G56+G61+G64+G67+G72+G82+G85+G88+G91+G94+G97+G100+G103+G106+G109+G112+G115+G118+G45</f>
        <v>1640</v>
      </c>
      <c r="H127" s="65">
        <f>H21+H24+H29+H32+H37+H42+H50+H53+H56+H61+H64+H67+H72+H82+H85+H88+H91+H94+H97+H100+H103+H106+H109+H112+H115+H118+H45</f>
        <v>1345</v>
      </c>
      <c r="I127" s="108" t="s">
        <v>145</v>
      </c>
      <c r="J127" s="109"/>
      <c r="K127" s="140"/>
      <c r="L127" s="141"/>
    </row>
    <row r="128" spans="1:12" s="31" customFormat="1" ht="18.75" customHeight="1" x14ac:dyDescent="0.25">
      <c r="A128" s="37"/>
      <c r="B128" s="38"/>
      <c r="C128" s="110" t="s">
        <v>143</v>
      </c>
      <c r="D128" s="65">
        <f>SUM(E128:H128)</f>
        <v>1815</v>
      </c>
      <c r="E128" s="65">
        <f>E25+E33+E38+E46+E57+E68+E73+E123</f>
        <v>1500</v>
      </c>
      <c r="F128" s="65">
        <f>F25+F33+F38+F46+F57+F68+F73+F123</f>
        <v>135</v>
      </c>
      <c r="G128" s="65">
        <f>G25+G33+G38+G46+G57+G68+G73+G123</f>
        <v>90</v>
      </c>
      <c r="H128" s="65">
        <f>H25+H33+H38+H46+H57+H68+H73+H123</f>
        <v>90</v>
      </c>
      <c r="I128" s="108" t="s">
        <v>12</v>
      </c>
      <c r="J128" s="109"/>
      <c r="K128" s="140"/>
      <c r="L128" s="141"/>
    </row>
    <row r="129" spans="1:12" s="31" customFormat="1" ht="18.75" customHeight="1" x14ac:dyDescent="0.25">
      <c r="A129" s="37"/>
      <c r="B129" s="38"/>
      <c r="C129" s="111"/>
      <c r="D129" s="65">
        <f>SUM(E129:H129)</f>
        <v>10185</v>
      </c>
      <c r="E129" s="65">
        <f>E26+E34+E39+E47+E58+E69+E74</f>
        <v>0</v>
      </c>
      <c r="F129" s="65">
        <f>F26+F34+F39+F47+F58+F69+F74</f>
        <v>4365</v>
      </c>
      <c r="G129" s="65">
        <f>G26+G34+G39+G47+G58+G69+G74</f>
        <v>2910</v>
      </c>
      <c r="H129" s="65">
        <f>H26+H34+H39+H47+H58+H69+H74</f>
        <v>2910</v>
      </c>
      <c r="I129" s="108" t="s">
        <v>30</v>
      </c>
      <c r="J129" s="109"/>
      <c r="K129" s="140"/>
      <c r="L129" s="141"/>
    </row>
    <row r="130" spans="1:12" s="31" customFormat="1" ht="34.5" customHeight="1" x14ac:dyDescent="0.25">
      <c r="A130" s="37"/>
      <c r="B130" s="38"/>
      <c r="C130" s="19" t="s">
        <v>141</v>
      </c>
      <c r="D130" s="65">
        <f>SUM(E130:H130)</f>
        <v>660</v>
      </c>
      <c r="E130" s="65">
        <f>E22+E27+E35+E40+E43+E48+E51+E54+E59+E62+E70+E79+E83+E86+E89+E92+E95+E101+E98+E104+E107+E110+E113+E116+E119+E122+E30+E65+E75</f>
        <v>165</v>
      </c>
      <c r="F130" s="65">
        <f>F22+F27+F35+F40+F43+F48+F51+F54+F59+F62+F70+F79+F83+F86+F89+F92+F95+F101+F98+F104+F107+F110+F113+F116+F119+F122+F30+F65+F75</f>
        <v>165</v>
      </c>
      <c r="G130" s="65">
        <f>G22+G27+G35+G40+G43+G48+G51+G54+G59+G62+G70+G79+G83+G86+G89+G92+G95+G101+G98+G104+G107+G110+G113+G116+G119+G122+G30+G65+G75</f>
        <v>165</v>
      </c>
      <c r="H130" s="65">
        <f>H22+H27+H35+H40+H43+H48+H51+H54+H59+H62+H70+H79+H83+H86+H89+H92+H95+H101+H98+H104+H107+H110+H113+H116+H119+H122+H30+H65+H75</f>
        <v>165</v>
      </c>
      <c r="I130" s="108" t="s">
        <v>12</v>
      </c>
      <c r="J130" s="109"/>
      <c r="K130" s="142"/>
      <c r="L130" s="143"/>
    </row>
    <row r="131" spans="1:12" ht="15.75" x14ac:dyDescent="0.25">
      <c r="A131" s="186" t="s">
        <v>144</v>
      </c>
      <c r="B131" s="187"/>
      <c r="C131" s="188"/>
      <c r="D131" s="29"/>
      <c r="E131" s="51"/>
      <c r="F131" s="67"/>
      <c r="G131" s="68"/>
      <c r="H131" s="20"/>
      <c r="I131" s="189"/>
      <c r="J131" s="189"/>
      <c r="K131" s="189"/>
      <c r="L131" s="189"/>
    </row>
    <row r="132" spans="1:12" ht="47.25" customHeight="1" x14ac:dyDescent="0.2">
      <c r="A132" s="183" t="s">
        <v>33</v>
      </c>
      <c r="B132" s="89" t="s">
        <v>17</v>
      </c>
      <c r="C132" s="15" t="s">
        <v>153</v>
      </c>
      <c r="D132" s="29">
        <f t="shared" ref="D132:D175" si="8">SUM(E132:H132)</f>
        <v>100</v>
      </c>
      <c r="E132" s="29"/>
      <c r="F132" s="29"/>
      <c r="G132" s="29"/>
      <c r="H132" s="29">
        <v>100</v>
      </c>
      <c r="I132" s="96" t="s">
        <v>12</v>
      </c>
      <c r="J132" s="97"/>
      <c r="K132" s="102" t="s">
        <v>17</v>
      </c>
      <c r="L132" s="103"/>
    </row>
    <row r="133" spans="1:12" ht="21" customHeight="1" x14ac:dyDescent="0.2">
      <c r="A133" s="184"/>
      <c r="B133" s="90"/>
      <c r="C133" s="15" t="s">
        <v>147</v>
      </c>
      <c r="D133" s="29">
        <f t="shared" si="8"/>
        <v>50</v>
      </c>
      <c r="E133" s="29">
        <v>50</v>
      </c>
      <c r="F133" s="29"/>
      <c r="G133" s="29"/>
      <c r="H133" s="29"/>
      <c r="I133" s="98"/>
      <c r="J133" s="99"/>
      <c r="K133" s="104"/>
      <c r="L133" s="105"/>
    </row>
    <row r="134" spans="1:12" ht="42" customHeight="1" x14ac:dyDescent="0.2">
      <c r="A134" s="184"/>
      <c r="B134" s="90"/>
      <c r="C134" s="15" t="s">
        <v>148</v>
      </c>
      <c r="D134" s="29">
        <f t="shared" si="8"/>
        <v>180</v>
      </c>
      <c r="E134" s="29"/>
      <c r="F134" s="29"/>
      <c r="G134" s="29">
        <v>180</v>
      </c>
      <c r="H134" s="29"/>
      <c r="I134" s="98"/>
      <c r="J134" s="99"/>
      <c r="K134" s="104"/>
      <c r="L134" s="105"/>
    </row>
    <row r="135" spans="1:12" ht="23.25" customHeight="1" x14ac:dyDescent="0.2">
      <c r="A135" s="184"/>
      <c r="B135" s="90"/>
      <c r="C135" s="15" t="s">
        <v>149</v>
      </c>
      <c r="D135" s="29">
        <f t="shared" si="8"/>
        <v>450</v>
      </c>
      <c r="E135" s="29"/>
      <c r="F135" s="29"/>
      <c r="G135" s="29">
        <v>450</v>
      </c>
      <c r="H135" s="29"/>
      <c r="I135" s="98"/>
      <c r="J135" s="99"/>
      <c r="K135" s="104"/>
      <c r="L135" s="105"/>
    </row>
    <row r="136" spans="1:12" ht="32.25" customHeight="1" x14ac:dyDescent="0.2">
      <c r="A136" s="184"/>
      <c r="B136" s="90"/>
      <c r="C136" s="15" t="s">
        <v>150</v>
      </c>
      <c r="D136" s="29">
        <f t="shared" si="8"/>
        <v>60</v>
      </c>
      <c r="E136" s="29"/>
      <c r="F136" s="29">
        <v>60</v>
      </c>
      <c r="G136" s="29"/>
      <c r="H136" s="29"/>
      <c r="I136" s="98"/>
      <c r="J136" s="99"/>
      <c r="K136" s="104"/>
      <c r="L136" s="105"/>
    </row>
    <row r="137" spans="1:12" ht="24.75" customHeight="1" x14ac:dyDescent="0.2">
      <c r="A137" s="185"/>
      <c r="B137" s="91"/>
      <c r="C137" s="15" t="s">
        <v>152</v>
      </c>
      <c r="D137" s="29">
        <f t="shared" si="8"/>
        <v>700</v>
      </c>
      <c r="E137" s="29"/>
      <c r="F137" s="29"/>
      <c r="G137" s="29"/>
      <c r="H137" s="29">
        <v>700</v>
      </c>
      <c r="I137" s="100"/>
      <c r="J137" s="101"/>
      <c r="K137" s="106"/>
      <c r="L137" s="107"/>
    </row>
    <row r="138" spans="1:12" ht="25.5" customHeight="1" x14ac:dyDescent="0.2">
      <c r="A138" s="184" t="s">
        <v>36</v>
      </c>
      <c r="B138" s="89" t="s">
        <v>18</v>
      </c>
      <c r="C138" s="15" t="s">
        <v>147</v>
      </c>
      <c r="D138" s="29">
        <f t="shared" si="8"/>
        <v>100</v>
      </c>
      <c r="E138" s="29">
        <v>100</v>
      </c>
      <c r="F138" s="29"/>
      <c r="G138" s="29"/>
      <c r="H138" s="29"/>
      <c r="I138" s="98" t="s">
        <v>12</v>
      </c>
      <c r="J138" s="99"/>
      <c r="K138" s="104" t="s">
        <v>18</v>
      </c>
      <c r="L138" s="105"/>
    </row>
    <row r="139" spans="1:12" ht="39.75" customHeight="1" x14ac:dyDescent="0.2">
      <c r="A139" s="184"/>
      <c r="B139" s="90"/>
      <c r="C139" s="15" t="s">
        <v>148</v>
      </c>
      <c r="D139" s="29">
        <f t="shared" si="8"/>
        <v>180</v>
      </c>
      <c r="E139" s="29"/>
      <c r="F139" s="29"/>
      <c r="G139" s="29">
        <v>180</v>
      </c>
      <c r="H139" s="29"/>
      <c r="I139" s="98"/>
      <c r="J139" s="99"/>
      <c r="K139" s="104"/>
      <c r="L139" s="105"/>
    </row>
    <row r="140" spans="1:12" ht="18" customHeight="1" x14ac:dyDescent="0.2">
      <c r="A140" s="184"/>
      <c r="B140" s="90"/>
      <c r="C140" s="15" t="s">
        <v>149</v>
      </c>
      <c r="D140" s="29">
        <f t="shared" si="8"/>
        <v>450</v>
      </c>
      <c r="E140" s="29"/>
      <c r="F140" s="29"/>
      <c r="G140" s="29">
        <v>450</v>
      </c>
      <c r="H140" s="29"/>
      <c r="I140" s="98"/>
      <c r="J140" s="99"/>
      <c r="K140" s="104"/>
      <c r="L140" s="105"/>
    </row>
    <row r="141" spans="1:12" ht="33.75" customHeight="1" x14ac:dyDescent="0.2">
      <c r="A141" s="184"/>
      <c r="B141" s="90"/>
      <c r="C141" s="15" t="s">
        <v>150</v>
      </c>
      <c r="D141" s="29">
        <f t="shared" si="8"/>
        <v>60</v>
      </c>
      <c r="E141" s="29">
        <v>60</v>
      </c>
      <c r="F141" s="29"/>
      <c r="G141" s="29"/>
      <c r="H141" s="29"/>
      <c r="I141" s="98"/>
      <c r="J141" s="99"/>
      <c r="K141" s="104"/>
      <c r="L141" s="105"/>
    </row>
    <row r="142" spans="1:12" ht="18" customHeight="1" x14ac:dyDescent="0.2">
      <c r="A142" s="185"/>
      <c r="B142" s="91"/>
      <c r="C142" s="15" t="s">
        <v>152</v>
      </c>
      <c r="D142" s="29">
        <f t="shared" si="8"/>
        <v>700</v>
      </c>
      <c r="E142" s="29"/>
      <c r="F142" s="29"/>
      <c r="G142" s="29"/>
      <c r="H142" s="29">
        <v>700</v>
      </c>
      <c r="I142" s="100"/>
      <c r="J142" s="101"/>
      <c r="K142" s="106"/>
      <c r="L142" s="107"/>
    </row>
    <row r="143" spans="1:12" ht="39" customHeight="1" x14ac:dyDescent="0.2">
      <c r="A143" s="183" t="s">
        <v>33</v>
      </c>
      <c r="B143" s="89" t="s">
        <v>39</v>
      </c>
      <c r="C143" s="15" t="s">
        <v>153</v>
      </c>
      <c r="D143" s="29">
        <f t="shared" si="8"/>
        <v>1000</v>
      </c>
      <c r="E143" s="29"/>
      <c r="F143" s="29"/>
      <c r="G143" s="29">
        <v>1000</v>
      </c>
      <c r="H143" s="29"/>
      <c r="I143" s="96" t="s">
        <v>12</v>
      </c>
      <c r="J143" s="97"/>
      <c r="K143" s="102" t="s">
        <v>39</v>
      </c>
      <c r="L143" s="103"/>
    </row>
    <row r="144" spans="1:12" ht="21.75" customHeight="1" x14ac:dyDescent="0.2">
      <c r="A144" s="184"/>
      <c r="B144" s="90"/>
      <c r="C144" s="15" t="s">
        <v>147</v>
      </c>
      <c r="D144" s="29">
        <f t="shared" si="8"/>
        <v>100</v>
      </c>
      <c r="E144" s="29">
        <v>100</v>
      </c>
      <c r="F144" s="29"/>
      <c r="G144" s="29"/>
      <c r="H144" s="29"/>
      <c r="I144" s="98"/>
      <c r="J144" s="99"/>
      <c r="K144" s="104"/>
      <c r="L144" s="105"/>
    </row>
    <row r="145" spans="1:12" ht="39.75" customHeight="1" x14ac:dyDescent="0.2">
      <c r="A145" s="184"/>
      <c r="B145" s="90"/>
      <c r="C145" s="15" t="s">
        <v>148</v>
      </c>
      <c r="D145" s="29">
        <f t="shared" si="8"/>
        <v>180</v>
      </c>
      <c r="E145" s="29"/>
      <c r="F145" s="29"/>
      <c r="G145" s="29"/>
      <c r="H145" s="29">
        <v>180</v>
      </c>
      <c r="I145" s="98"/>
      <c r="J145" s="99"/>
      <c r="K145" s="104"/>
      <c r="L145" s="105"/>
    </row>
    <row r="146" spans="1:12" ht="19.5" customHeight="1" x14ac:dyDescent="0.2">
      <c r="A146" s="184"/>
      <c r="B146" s="90"/>
      <c r="C146" s="15" t="s">
        <v>149</v>
      </c>
      <c r="D146" s="29">
        <f t="shared" si="8"/>
        <v>450</v>
      </c>
      <c r="E146" s="29"/>
      <c r="F146" s="29"/>
      <c r="G146" s="29">
        <v>450</v>
      </c>
      <c r="H146" s="29"/>
      <c r="I146" s="98"/>
      <c r="J146" s="99"/>
      <c r="K146" s="104"/>
      <c r="L146" s="105"/>
    </row>
    <row r="147" spans="1:12" ht="27.75" customHeight="1" x14ac:dyDescent="0.2">
      <c r="A147" s="184"/>
      <c r="B147" s="90"/>
      <c r="C147" s="15" t="s">
        <v>150</v>
      </c>
      <c r="D147" s="29">
        <f t="shared" si="8"/>
        <v>60</v>
      </c>
      <c r="E147" s="29">
        <v>60</v>
      </c>
      <c r="F147" s="29"/>
      <c r="G147" s="29"/>
      <c r="H147" s="29"/>
      <c r="I147" s="98"/>
      <c r="J147" s="99"/>
      <c r="K147" s="104"/>
      <c r="L147" s="105"/>
    </row>
    <row r="148" spans="1:12" ht="19.5" customHeight="1" x14ac:dyDescent="0.2">
      <c r="A148" s="185"/>
      <c r="B148" s="91"/>
      <c r="C148" s="15" t="s">
        <v>152</v>
      </c>
      <c r="D148" s="29">
        <f t="shared" si="8"/>
        <v>700</v>
      </c>
      <c r="E148" s="29"/>
      <c r="F148" s="29"/>
      <c r="G148" s="29"/>
      <c r="H148" s="29">
        <v>700</v>
      </c>
      <c r="I148" s="100"/>
      <c r="J148" s="101"/>
      <c r="K148" s="106"/>
      <c r="L148" s="107"/>
    </row>
    <row r="149" spans="1:12" ht="46.5" customHeight="1" x14ac:dyDescent="0.2">
      <c r="A149" s="183" t="s">
        <v>36</v>
      </c>
      <c r="B149" s="89" t="s">
        <v>19</v>
      </c>
      <c r="C149" s="15" t="s">
        <v>153</v>
      </c>
      <c r="D149" s="29">
        <f t="shared" si="8"/>
        <v>800</v>
      </c>
      <c r="E149" s="29"/>
      <c r="F149" s="29"/>
      <c r="G149" s="29"/>
      <c r="H149" s="29">
        <v>800</v>
      </c>
      <c r="I149" s="96" t="s">
        <v>12</v>
      </c>
      <c r="J149" s="97"/>
      <c r="K149" s="102" t="s">
        <v>19</v>
      </c>
      <c r="L149" s="103"/>
    </row>
    <row r="150" spans="1:12" ht="41.25" customHeight="1" x14ac:dyDescent="0.2">
      <c r="A150" s="184"/>
      <c r="B150" s="90"/>
      <c r="C150" s="15" t="s">
        <v>148</v>
      </c>
      <c r="D150" s="29">
        <f t="shared" si="8"/>
        <v>180</v>
      </c>
      <c r="E150" s="29"/>
      <c r="F150" s="29"/>
      <c r="G150" s="29">
        <v>180</v>
      </c>
      <c r="H150" s="29"/>
      <c r="I150" s="98"/>
      <c r="J150" s="99"/>
      <c r="K150" s="104"/>
      <c r="L150" s="105"/>
    </row>
    <row r="151" spans="1:12" ht="25.5" customHeight="1" x14ac:dyDescent="0.2">
      <c r="A151" s="184"/>
      <c r="B151" s="90"/>
      <c r="C151" s="15" t="s">
        <v>149</v>
      </c>
      <c r="D151" s="29">
        <f t="shared" si="8"/>
        <v>450</v>
      </c>
      <c r="E151" s="29"/>
      <c r="F151" s="29"/>
      <c r="G151" s="29">
        <v>450</v>
      </c>
      <c r="H151" s="29"/>
      <c r="I151" s="98"/>
      <c r="J151" s="99"/>
      <c r="K151" s="104"/>
      <c r="L151" s="105"/>
    </row>
    <row r="152" spans="1:12" ht="25.5" customHeight="1" x14ac:dyDescent="0.2">
      <c r="A152" s="184"/>
      <c r="B152" s="90"/>
      <c r="C152" s="15" t="s">
        <v>150</v>
      </c>
      <c r="D152" s="29">
        <f t="shared" si="8"/>
        <v>60</v>
      </c>
      <c r="E152" s="29">
        <v>60</v>
      </c>
      <c r="F152" s="29"/>
      <c r="G152" s="29"/>
      <c r="H152" s="29"/>
      <c r="I152" s="98"/>
      <c r="J152" s="99"/>
      <c r="K152" s="104"/>
      <c r="L152" s="105"/>
    </row>
    <row r="153" spans="1:12" ht="25.5" customHeight="1" x14ac:dyDescent="0.2">
      <c r="A153" s="185"/>
      <c r="B153" s="91"/>
      <c r="C153" s="15" t="s">
        <v>152</v>
      </c>
      <c r="D153" s="29">
        <f t="shared" si="8"/>
        <v>700</v>
      </c>
      <c r="E153" s="29"/>
      <c r="F153" s="29"/>
      <c r="G153" s="29"/>
      <c r="H153" s="29">
        <v>700</v>
      </c>
      <c r="I153" s="100"/>
      <c r="J153" s="101"/>
      <c r="K153" s="106"/>
      <c r="L153" s="107"/>
    </row>
    <row r="154" spans="1:12" ht="41.25" customHeight="1" x14ac:dyDescent="0.2">
      <c r="A154" s="183" t="s">
        <v>38</v>
      </c>
      <c r="B154" s="89" t="s">
        <v>34</v>
      </c>
      <c r="C154" s="15" t="s">
        <v>153</v>
      </c>
      <c r="D154" s="29">
        <f t="shared" si="8"/>
        <v>720</v>
      </c>
      <c r="E154" s="29"/>
      <c r="F154" s="29"/>
      <c r="G154" s="29">
        <v>720</v>
      </c>
      <c r="H154" s="29"/>
      <c r="I154" s="96" t="s">
        <v>12</v>
      </c>
      <c r="J154" s="97"/>
      <c r="K154" s="102" t="s">
        <v>34</v>
      </c>
      <c r="L154" s="103"/>
    </row>
    <row r="155" spans="1:12" ht="20.25" customHeight="1" x14ac:dyDescent="0.2">
      <c r="A155" s="184"/>
      <c r="B155" s="90"/>
      <c r="C155" s="15" t="s">
        <v>147</v>
      </c>
      <c r="D155" s="29">
        <f t="shared" si="8"/>
        <v>100</v>
      </c>
      <c r="E155" s="29">
        <v>100</v>
      </c>
      <c r="F155" s="29"/>
      <c r="G155" s="29"/>
      <c r="H155" s="29"/>
      <c r="I155" s="98"/>
      <c r="J155" s="99"/>
      <c r="K155" s="104"/>
      <c r="L155" s="105"/>
    </row>
    <row r="156" spans="1:12" ht="21.75" customHeight="1" x14ac:dyDescent="0.2">
      <c r="A156" s="184" t="s">
        <v>61</v>
      </c>
      <c r="B156" s="89" t="s">
        <v>21</v>
      </c>
      <c r="C156" s="15" t="s">
        <v>147</v>
      </c>
      <c r="D156" s="29">
        <f t="shared" si="8"/>
        <v>100</v>
      </c>
      <c r="E156" s="29"/>
      <c r="F156" s="29"/>
      <c r="G156" s="29">
        <v>100</v>
      </c>
      <c r="H156" s="29"/>
      <c r="I156" s="98" t="s">
        <v>12</v>
      </c>
      <c r="J156" s="99"/>
      <c r="K156" s="104" t="s">
        <v>21</v>
      </c>
      <c r="L156" s="105"/>
    </row>
    <row r="157" spans="1:12" ht="42.75" customHeight="1" x14ac:dyDescent="0.2">
      <c r="A157" s="184"/>
      <c r="B157" s="90"/>
      <c r="C157" s="15" t="s">
        <v>148</v>
      </c>
      <c r="D157" s="29">
        <f t="shared" si="8"/>
        <v>180</v>
      </c>
      <c r="E157" s="29"/>
      <c r="F157" s="29"/>
      <c r="G157" s="29"/>
      <c r="H157" s="29">
        <v>180</v>
      </c>
      <c r="I157" s="98"/>
      <c r="J157" s="99"/>
      <c r="K157" s="104"/>
      <c r="L157" s="105"/>
    </row>
    <row r="158" spans="1:12" ht="21.75" customHeight="1" x14ac:dyDescent="0.2">
      <c r="A158" s="184"/>
      <c r="B158" s="90"/>
      <c r="C158" s="15" t="s">
        <v>149</v>
      </c>
      <c r="D158" s="29">
        <f t="shared" si="8"/>
        <v>450</v>
      </c>
      <c r="E158" s="29"/>
      <c r="F158" s="29"/>
      <c r="G158" s="29">
        <v>450</v>
      </c>
      <c r="H158" s="29"/>
      <c r="I158" s="98"/>
      <c r="J158" s="99"/>
      <c r="K158" s="104"/>
      <c r="L158" s="105"/>
    </row>
    <row r="159" spans="1:12" ht="37.5" customHeight="1" x14ac:dyDescent="0.2">
      <c r="A159" s="184"/>
      <c r="B159" s="90"/>
      <c r="C159" s="15" t="s">
        <v>150</v>
      </c>
      <c r="D159" s="29">
        <f t="shared" si="8"/>
        <v>60</v>
      </c>
      <c r="E159" s="29">
        <v>60</v>
      </c>
      <c r="F159" s="29"/>
      <c r="G159" s="29"/>
      <c r="H159" s="29"/>
      <c r="I159" s="98"/>
      <c r="J159" s="99"/>
      <c r="K159" s="104"/>
      <c r="L159" s="105"/>
    </row>
    <row r="160" spans="1:12" ht="21.75" customHeight="1" x14ac:dyDescent="0.2">
      <c r="A160" s="185"/>
      <c r="B160" s="91"/>
      <c r="C160" s="15" t="s">
        <v>152</v>
      </c>
      <c r="D160" s="29">
        <f t="shared" si="8"/>
        <v>700</v>
      </c>
      <c r="E160" s="29"/>
      <c r="F160" s="29"/>
      <c r="G160" s="29"/>
      <c r="H160" s="29">
        <v>700</v>
      </c>
      <c r="I160" s="100"/>
      <c r="J160" s="101"/>
      <c r="K160" s="106"/>
      <c r="L160" s="107"/>
    </row>
    <row r="161" spans="1:12" ht="36.75" customHeight="1" x14ac:dyDescent="0.2">
      <c r="A161" s="183" t="s">
        <v>68</v>
      </c>
      <c r="B161" s="89" t="s">
        <v>22</v>
      </c>
      <c r="C161" s="15" t="s">
        <v>153</v>
      </c>
      <c r="D161" s="29">
        <f t="shared" si="8"/>
        <v>800</v>
      </c>
      <c r="E161" s="29"/>
      <c r="F161" s="29"/>
      <c r="G161" s="29"/>
      <c r="H161" s="29">
        <v>800</v>
      </c>
      <c r="I161" s="96" t="s">
        <v>12</v>
      </c>
      <c r="J161" s="97"/>
      <c r="K161" s="102" t="s">
        <v>45</v>
      </c>
      <c r="L161" s="103"/>
    </row>
    <row r="162" spans="1:12" ht="20.25" customHeight="1" x14ac:dyDescent="0.2">
      <c r="A162" s="184"/>
      <c r="B162" s="90"/>
      <c r="C162" s="15" t="s">
        <v>147</v>
      </c>
      <c r="D162" s="29">
        <f t="shared" si="8"/>
        <v>100</v>
      </c>
      <c r="E162" s="29"/>
      <c r="F162" s="29"/>
      <c r="G162" s="29"/>
      <c r="H162" s="29">
        <v>100</v>
      </c>
      <c r="I162" s="98"/>
      <c r="J162" s="99"/>
      <c r="K162" s="104"/>
      <c r="L162" s="105"/>
    </row>
    <row r="163" spans="1:12" ht="47.25" customHeight="1" x14ac:dyDescent="0.2">
      <c r="A163" s="184"/>
      <c r="B163" s="90"/>
      <c r="C163" s="15" t="s">
        <v>148</v>
      </c>
      <c r="D163" s="29">
        <f t="shared" si="8"/>
        <v>180</v>
      </c>
      <c r="E163" s="29"/>
      <c r="F163" s="29"/>
      <c r="G163" s="29"/>
      <c r="H163" s="29">
        <v>180</v>
      </c>
      <c r="I163" s="98"/>
      <c r="J163" s="99"/>
      <c r="K163" s="104"/>
      <c r="L163" s="105"/>
    </row>
    <row r="164" spans="1:12" ht="31.5" customHeight="1" x14ac:dyDescent="0.2">
      <c r="A164" s="184"/>
      <c r="B164" s="90"/>
      <c r="C164" s="15" t="s">
        <v>149</v>
      </c>
      <c r="D164" s="29">
        <f t="shared" si="8"/>
        <v>450</v>
      </c>
      <c r="E164" s="29"/>
      <c r="F164" s="29"/>
      <c r="G164" s="29">
        <v>450</v>
      </c>
      <c r="H164" s="29"/>
      <c r="I164" s="98"/>
      <c r="J164" s="99"/>
      <c r="K164" s="104"/>
      <c r="L164" s="105"/>
    </row>
    <row r="165" spans="1:12" ht="31.5" customHeight="1" x14ac:dyDescent="0.2">
      <c r="A165" s="184"/>
      <c r="B165" s="90"/>
      <c r="C165" s="15" t="s">
        <v>150</v>
      </c>
      <c r="D165" s="29">
        <f t="shared" si="8"/>
        <v>60</v>
      </c>
      <c r="E165" s="29">
        <v>60</v>
      </c>
      <c r="F165" s="29"/>
      <c r="G165" s="29"/>
      <c r="H165" s="29"/>
      <c r="I165" s="98"/>
      <c r="J165" s="99"/>
      <c r="K165" s="104"/>
      <c r="L165" s="105"/>
    </row>
    <row r="166" spans="1:12" ht="50.25" customHeight="1" x14ac:dyDescent="0.2">
      <c r="A166" s="184"/>
      <c r="B166" s="90"/>
      <c r="C166" s="15" t="s">
        <v>151</v>
      </c>
      <c r="D166" s="29">
        <f t="shared" si="8"/>
        <v>50</v>
      </c>
      <c r="E166" s="29"/>
      <c r="F166" s="29"/>
      <c r="G166" s="29"/>
      <c r="H166" s="29">
        <v>50</v>
      </c>
      <c r="I166" s="98"/>
      <c r="J166" s="99"/>
      <c r="K166" s="104"/>
      <c r="L166" s="105"/>
    </row>
    <row r="167" spans="1:12" ht="31.5" customHeight="1" x14ac:dyDescent="0.2">
      <c r="A167" s="185"/>
      <c r="B167" s="91"/>
      <c r="C167" s="15" t="s">
        <v>152</v>
      </c>
      <c r="D167" s="29">
        <f t="shared" si="8"/>
        <v>700</v>
      </c>
      <c r="E167" s="29"/>
      <c r="F167" s="29"/>
      <c r="G167" s="29"/>
      <c r="H167" s="29">
        <v>700</v>
      </c>
      <c r="I167" s="100"/>
      <c r="J167" s="101"/>
      <c r="K167" s="106"/>
      <c r="L167" s="107"/>
    </row>
    <row r="168" spans="1:12" ht="42.75" customHeight="1" x14ac:dyDescent="0.2">
      <c r="A168" s="183" t="s">
        <v>69</v>
      </c>
      <c r="B168" s="89" t="s">
        <v>23</v>
      </c>
      <c r="C168" s="15" t="s">
        <v>153</v>
      </c>
      <c r="D168" s="29">
        <f t="shared" si="8"/>
        <v>540</v>
      </c>
      <c r="E168" s="29"/>
      <c r="F168" s="29"/>
      <c r="G168" s="29"/>
      <c r="H168" s="29">
        <v>540</v>
      </c>
      <c r="I168" s="96" t="s">
        <v>12</v>
      </c>
      <c r="J168" s="97"/>
      <c r="K168" s="102" t="s">
        <v>23</v>
      </c>
      <c r="L168" s="103"/>
    </row>
    <row r="169" spans="1:12" ht="23.25" customHeight="1" x14ac:dyDescent="0.2">
      <c r="A169" s="184"/>
      <c r="B169" s="90"/>
      <c r="C169" s="15" t="s">
        <v>147</v>
      </c>
      <c r="D169" s="29">
        <f t="shared" si="8"/>
        <v>150</v>
      </c>
      <c r="E169" s="29"/>
      <c r="F169" s="29">
        <v>150</v>
      </c>
      <c r="G169" s="29"/>
      <c r="H169" s="29"/>
      <c r="I169" s="98"/>
      <c r="J169" s="99"/>
      <c r="K169" s="104"/>
      <c r="L169" s="105"/>
    </row>
    <row r="170" spans="1:12" ht="39" customHeight="1" x14ac:dyDescent="0.2">
      <c r="A170" s="184"/>
      <c r="B170" s="90"/>
      <c r="C170" s="15" t="s">
        <v>148</v>
      </c>
      <c r="D170" s="29">
        <f t="shared" si="8"/>
        <v>180</v>
      </c>
      <c r="E170" s="29"/>
      <c r="F170" s="29"/>
      <c r="G170" s="29">
        <v>180</v>
      </c>
      <c r="H170" s="29"/>
      <c r="I170" s="98"/>
      <c r="J170" s="99"/>
      <c r="K170" s="104"/>
      <c r="L170" s="105"/>
    </row>
    <row r="171" spans="1:12" ht="23.25" customHeight="1" x14ac:dyDescent="0.2">
      <c r="A171" s="184"/>
      <c r="B171" s="90"/>
      <c r="C171" s="15" t="s">
        <v>149</v>
      </c>
      <c r="D171" s="29">
        <f t="shared" si="8"/>
        <v>450</v>
      </c>
      <c r="E171" s="29"/>
      <c r="F171" s="29"/>
      <c r="G171" s="29">
        <v>450</v>
      </c>
      <c r="H171" s="29"/>
      <c r="I171" s="98"/>
      <c r="J171" s="99"/>
      <c r="K171" s="104"/>
      <c r="L171" s="105"/>
    </row>
    <row r="172" spans="1:12" ht="31.5" customHeight="1" x14ac:dyDescent="0.2">
      <c r="A172" s="184"/>
      <c r="B172" s="90"/>
      <c r="C172" s="15" t="s">
        <v>150</v>
      </c>
      <c r="D172" s="29">
        <f t="shared" si="8"/>
        <v>60</v>
      </c>
      <c r="E172" s="29">
        <v>60</v>
      </c>
      <c r="F172" s="29"/>
      <c r="G172" s="29"/>
      <c r="H172" s="29"/>
      <c r="I172" s="98"/>
      <c r="J172" s="99"/>
      <c r="K172" s="104"/>
      <c r="L172" s="105"/>
    </row>
    <row r="173" spans="1:12" ht="23.25" customHeight="1" x14ac:dyDescent="0.2">
      <c r="A173" s="185"/>
      <c r="B173" s="91"/>
      <c r="C173" s="15" t="s">
        <v>152</v>
      </c>
      <c r="D173" s="29">
        <f t="shared" si="8"/>
        <v>700</v>
      </c>
      <c r="E173" s="29"/>
      <c r="F173" s="29"/>
      <c r="G173" s="29"/>
      <c r="H173" s="29">
        <v>700</v>
      </c>
      <c r="I173" s="100"/>
      <c r="J173" s="101"/>
      <c r="K173" s="106"/>
      <c r="L173" s="107"/>
    </row>
    <row r="174" spans="1:12" s="11" customFormat="1" ht="48" customHeight="1" x14ac:dyDescent="0.2">
      <c r="A174" s="193" t="s">
        <v>76</v>
      </c>
      <c r="B174" s="89" t="s">
        <v>37</v>
      </c>
      <c r="C174" s="15" t="s">
        <v>153</v>
      </c>
      <c r="D174" s="29">
        <f t="shared" si="8"/>
        <v>5000</v>
      </c>
      <c r="E174" s="29"/>
      <c r="F174" s="29"/>
      <c r="G174" s="29"/>
      <c r="H174" s="29">
        <v>5000</v>
      </c>
      <c r="I174" s="96" t="s">
        <v>12</v>
      </c>
      <c r="J174" s="97"/>
      <c r="K174" s="102" t="s">
        <v>37</v>
      </c>
      <c r="L174" s="103"/>
    </row>
    <row r="175" spans="1:12" s="11" customFormat="1" ht="23.25" customHeight="1" x14ac:dyDescent="0.2">
      <c r="A175" s="194"/>
      <c r="B175" s="90"/>
      <c r="C175" s="15" t="s">
        <v>147</v>
      </c>
      <c r="D175" s="29">
        <f t="shared" si="8"/>
        <v>200</v>
      </c>
      <c r="E175" s="29"/>
      <c r="F175" s="29"/>
      <c r="G175" s="29">
        <v>200</v>
      </c>
      <c r="H175" s="29"/>
      <c r="I175" s="98"/>
      <c r="J175" s="99"/>
      <c r="K175" s="104"/>
      <c r="L175" s="105"/>
    </row>
    <row r="176" spans="1:12" s="11" customFormat="1" ht="45" customHeight="1" x14ac:dyDescent="0.2">
      <c r="A176" s="194"/>
      <c r="B176" s="90"/>
      <c r="C176" s="15" t="s">
        <v>148</v>
      </c>
      <c r="D176" s="29">
        <f t="shared" ref="D176:D198" si="9">SUM(E176:H176)</f>
        <v>360</v>
      </c>
      <c r="E176" s="29"/>
      <c r="F176" s="29"/>
      <c r="G176" s="29"/>
      <c r="H176" s="29">
        <v>360</v>
      </c>
      <c r="I176" s="98"/>
      <c r="J176" s="99"/>
      <c r="K176" s="104"/>
      <c r="L176" s="105"/>
    </row>
    <row r="177" spans="1:12" s="11" customFormat="1" ht="23.25" customHeight="1" x14ac:dyDescent="0.2">
      <c r="A177" s="194"/>
      <c r="B177" s="90"/>
      <c r="C177" s="15" t="s">
        <v>149</v>
      </c>
      <c r="D177" s="29">
        <f t="shared" si="9"/>
        <v>900</v>
      </c>
      <c r="E177" s="29"/>
      <c r="F177" s="29"/>
      <c r="G177" s="29">
        <v>900</v>
      </c>
      <c r="H177" s="29"/>
      <c r="I177" s="98"/>
      <c r="J177" s="99"/>
      <c r="K177" s="104"/>
      <c r="L177" s="105"/>
    </row>
    <row r="178" spans="1:12" s="11" customFormat="1" ht="23.25" customHeight="1" x14ac:dyDescent="0.2">
      <c r="A178" s="194"/>
      <c r="B178" s="90"/>
      <c r="C178" s="15" t="s">
        <v>150</v>
      </c>
      <c r="D178" s="29">
        <f t="shared" si="9"/>
        <v>120</v>
      </c>
      <c r="E178" s="29">
        <v>120</v>
      </c>
      <c r="F178" s="29"/>
      <c r="G178" s="29"/>
      <c r="H178" s="29"/>
      <c r="I178" s="98"/>
      <c r="J178" s="99"/>
      <c r="K178" s="104"/>
      <c r="L178" s="105"/>
    </row>
    <row r="179" spans="1:12" s="11" customFormat="1" ht="39" customHeight="1" x14ac:dyDescent="0.2">
      <c r="A179" s="194"/>
      <c r="B179" s="90"/>
      <c r="C179" s="15" t="s">
        <v>151</v>
      </c>
      <c r="D179" s="29">
        <f t="shared" si="9"/>
        <v>80</v>
      </c>
      <c r="E179" s="29"/>
      <c r="F179" s="29"/>
      <c r="G179" s="29"/>
      <c r="H179" s="29">
        <v>80</v>
      </c>
      <c r="I179" s="98"/>
      <c r="J179" s="99"/>
      <c r="K179" s="104"/>
      <c r="L179" s="105"/>
    </row>
    <row r="180" spans="1:12" s="11" customFormat="1" ht="23.25" customHeight="1" x14ac:dyDescent="0.2">
      <c r="A180" s="195"/>
      <c r="B180" s="91"/>
      <c r="C180" s="15" t="s">
        <v>152</v>
      </c>
      <c r="D180" s="29">
        <f t="shared" si="9"/>
        <v>1400</v>
      </c>
      <c r="E180" s="29"/>
      <c r="F180" s="29"/>
      <c r="G180" s="29"/>
      <c r="H180" s="29">
        <v>1400</v>
      </c>
      <c r="I180" s="100"/>
      <c r="J180" s="101"/>
      <c r="K180" s="106"/>
      <c r="L180" s="107"/>
    </row>
    <row r="181" spans="1:12" ht="40.5" customHeight="1" x14ac:dyDescent="0.2">
      <c r="A181" s="190" t="s">
        <v>77</v>
      </c>
      <c r="B181" s="89" t="s">
        <v>20</v>
      </c>
      <c r="C181" s="15" t="s">
        <v>153</v>
      </c>
      <c r="D181" s="29">
        <f t="shared" si="9"/>
        <v>2500</v>
      </c>
      <c r="E181" s="29"/>
      <c r="F181" s="29"/>
      <c r="G181" s="29"/>
      <c r="H181" s="29">
        <v>2500</v>
      </c>
      <c r="I181" s="96" t="s">
        <v>12</v>
      </c>
      <c r="J181" s="97"/>
      <c r="K181" s="102" t="s">
        <v>20</v>
      </c>
      <c r="L181" s="103"/>
    </row>
    <row r="182" spans="1:12" ht="27" customHeight="1" x14ac:dyDescent="0.2">
      <c r="A182" s="191"/>
      <c r="B182" s="90"/>
      <c r="C182" s="15" t="s">
        <v>147</v>
      </c>
      <c r="D182" s="29">
        <f t="shared" si="9"/>
        <v>150</v>
      </c>
      <c r="E182" s="29"/>
      <c r="F182" s="29">
        <v>150</v>
      </c>
      <c r="G182" s="29"/>
      <c r="H182" s="29"/>
      <c r="I182" s="98"/>
      <c r="J182" s="99"/>
      <c r="K182" s="104"/>
      <c r="L182" s="105"/>
    </row>
    <row r="183" spans="1:12" ht="42.75" customHeight="1" x14ac:dyDescent="0.2">
      <c r="A183" s="192"/>
      <c r="B183" s="91"/>
      <c r="C183" s="15" t="s">
        <v>148</v>
      </c>
      <c r="D183" s="29">
        <f t="shared" si="9"/>
        <v>2500</v>
      </c>
      <c r="E183" s="29"/>
      <c r="F183" s="29"/>
      <c r="G183" s="29">
        <v>2500</v>
      </c>
      <c r="H183" s="29"/>
      <c r="I183" s="100"/>
      <c r="J183" s="101"/>
      <c r="K183" s="106"/>
      <c r="L183" s="107"/>
    </row>
    <row r="184" spans="1:12" ht="41.25" customHeight="1" x14ac:dyDescent="0.2">
      <c r="A184" s="190" t="s">
        <v>93</v>
      </c>
      <c r="B184" s="89" t="s">
        <v>25</v>
      </c>
      <c r="C184" s="15" t="s">
        <v>153</v>
      </c>
      <c r="D184" s="29">
        <f t="shared" si="9"/>
        <v>2500</v>
      </c>
      <c r="E184" s="29"/>
      <c r="F184" s="29"/>
      <c r="G184" s="29">
        <v>2500</v>
      </c>
      <c r="H184" s="29"/>
      <c r="I184" s="96" t="s">
        <v>12</v>
      </c>
      <c r="J184" s="97"/>
      <c r="K184" s="102" t="s">
        <v>25</v>
      </c>
      <c r="L184" s="103"/>
    </row>
    <row r="185" spans="1:12" ht="17.25" customHeight="1" x14ac:dyDescent="0.2">
      <c r="A185" s="191"/>
      <c r="B185" s="90"/>
      <c r="C185" s="15" t="s">
        <v>147</v>
      </c>
      <c r="D185" s="29">
        <f t="shared" si="9"/>
        <v>150</v>
      </c>
      <c r="E185" s="29"/>
      <c r="F185" s="29">
        <v>150</v>
      </c>
      <c r="G185" s="29"/>
      <c r="H185" s="29"/>
      <c r="I185" s="98"/>
      <c r="J185" s="99"/>
      <c r="K185" s="104"/>
      <c r="L185" s="105"/>
    </row>
    <row r="186" spans="1:12" ht="47.25" customHeight="1" x14ac:dyDescent="0.2">
      <c r="A186" s="191"/>
      <c r="B186" s="90"/>
      <c r="C186" s="15" t="s">
        <v>148</v>
      </c>
      <c r="D186" s="29">
        <f t="shared" si="9"/>
        <v>180</v>
      </c>
      <c r="E186" s="29"/>
      <c r="F186" s="29"/>
      <c r="G186" s="29">
        <v>180</v>
      </c>
      <c r="H186" s="29"/>
      <c r="I186" s="98"/>
      <c r="J186" s="99"/>
      <c r="K186" s="104"/>
      <c r="L186" s="105"/>
    </row>
    <row r="187" spans="1:12" ht="23.25" customHeight="1" x14ac:dyDescent="0.2">
      <c r="A187" s="191"/>
      <c r="B187" s="90"/>
      <c r="C187" s="15" t="s">
        <v>149</v>
      </c>
      <c r="D187" s="29">
        <f t="shared" si="9"/>
        <v>450</v>
      </c>
      <c r="E187" s="29"/>
      <c r="F187" s="29"/>
      <c r="G187" s="29">
        <v>450</v>
      </c>
      <c r="H187" s="29"/>
      <c r="I187" s="98"/>
      <c r="J187" s="99"/>
      <c r="K187" s="104"/>
      <c r="L187" s="105"/>
    </row>
    <row r="188" spans="1:12" ht="30" customHeight="1" x14ac:dyDescent="0.2">
      <c r="A188" s="191"/>
      <c r="B188" s="90"/>
      <c r="C188" s="15" t="s">
        <v>150</v>
      </c>
      <c r="D188" s="29">
        <f t="shared" si="9"/>
        <v>60</v>
      </c>
      <c r="E188" s="29">
        <v>60</v>
      </c>
      <c r="F188" s="29"/>
      <c r="G188" s="29"/>
      <c r="H188" s="29"/>
      <c r="I188" s="98"/>
      <c r="J188" s="99"/>
      <c r="K188" s="104"/>
      <c r="L188" s="105"/>
    </row>
    <row r="189" spans="1:12" ht="23.25" customHeight="1" x14ac:dyDescent="0.2">
      <c r="A189" s="192"/>
      <c r="B189" s="91"/>
      <c r="C189" s="15" t="s">
        <v>152</v>
      </c>
      <c r="D189" s="29">
        <f t="shared" si="9"/>
        <v>700</v>
      </c>
      <c r="E189" s="29"/>
      <c r="F189" s="29"/>
      <c r="G189" s="29"/>
      <c r="H189" s="29">
        <v>700</v>
      </c>
      <c r="I189" s="100"/>
      <c r="J189" s="101"/>
      <c r="K189" s="106"/>
      <c r="L189" s="107"/>
    </row>
    <row r="190" spans="1:12" ht="36.75" customHeight="1" x14ac:dyDescent="0.2">
      <c r="A190" s="183" t="s">
        <v>94</v>
      </c>
      <c r="B190" s="89" t="s">
        <v>43</v>
      </c>
      <c r="C190" s="15" t="s">
        <v>153</v>
      </c>
      <c r="D190" s="29">
        <f t="shared" si="9"/>
        <v>1000</v>
      </c>
      <c r="E190" s="29"/>
      <c r="F190" s="29"/>
      <c r="G190" s="29">
        <v>1000</v>
      </c>
      <c r="H190" s="29"/>
      <c r="I190" s="96" t="s">
        <v>12</v>
      </c>
      <c r="J190" s="97"/>
      <c r="K190" s="102" t="s">
        <v>43</v>
      </c>
      <c r="L190" s="103"/>
    </row>
    <row r="191" spans="1:12" ht="24.75" customHeight="1" x14ac:dyDescent="0.2">
      <c r="A191" s="185"/>
      <c r="B191" s="90"/>
      <c r="C191" s="15" t="s">
        <v>147</v>
      </c>
      <c r="D191" s="29">
        <f t="shared" si="9"/>
        <v>50</v>
      </c>
      <c r="E191" s="29">
        <v>50</v>
      </c>
      <c r="F191" s="29"/>
      <c r="G191" s="29"/>
      <c r="H191" s="29"/>
      <c r="I191" s="100"/>
      <c r="J191" s="101"/>
      <c r="K191" s="106"/>
      <c r="L191" s="107"/>
    </row>
    <row r="192" spans="1:12" ht="35.25" customHeight="1" x14ac:dyDescent="0.2">
      <c r="A192" s="183" t="s">
        <v>95</v>
      </c>
      <c r="B192" s="89" t="s">
        <v>109</v>
      </c>
      <c r="C192" s="15" t="s">
        <v>153</v>
      </c>
      <c r="D192" s="29">
        <f t="shared" si="9"/>
        <v>2500</v>
      </c>
      <c r="E192" s="29"/>
      <c r="F192" s="29"/>
      <c r="G192" s="29"/>
      <c r="H192" s="29">
        <v>2500</v>
      </c>
      <c r="I192" s="96" t="s">
        <v>12</v>
      </c>
      <c r="J192" s="97"/>
      <c r="K192" s="102" t="s">
        <v>109</v>
      </c>
      <c r="L192" s="103"/>
    </row>
    <row r="193" spans="1:12" ht="22.5" customHeight="1" x14ac:dyDescent="0.2">
      <c r="A193" s="184"/>
      <c r="B193" s="90"/>
      <c r="C193" s="15" t="s">
        <v>147</v>
      </c>
      <c r="D193" s="29">
        <f t="shared" si="9"/>
        <v>100</v>
      </c>
      <c r="E193" s="29"/>
      <c r="F193" s="29">
        <v>100</v>
      </c>
      <c r="G193" s="29"/>
      <c r="H193" s="29"/>
      <c r="I193" s="98"/>
      <c r="J193" s="99"/>
      <c r="K193" s="104"/>
      <c r="L193" s="105"/>
    </row>
    <row r="194" spans="1:12" ht="39.75" customHeight="1" x14ac:dyDescent="0.2">
      <c r="A194" s="184"/>
      <c r="B194" s="90"/>
      <c r="C194" s="15" t="s">
        <v>148</v>
      </c>
      <c r="D194" s="29">
        <f t="shared" si="9"/>
        <v>180</v>
      </c>
      <c r="E194" s="29"/>
      <c r="F194" s="29"/>
      <c r="G194" s="29">
        <v>180</v>
      </c>
      <c r="H194" s="29"/>
      <c r="I194" s="98"/>
      <c r="J194" s="99"/>
      <c r="K194" s="104"/>
      <c r="L194" s="105"/>
    </row>
    <row r="195" spans="1:12" ht="21" customHeight="1" x14ac:dyDescent="0.2">
      <c r="A195" s="184"/>
      <c r="B195" s="90"/>
      <c r="C195" s="15" t="s">
        <v>149</v>
      </c>
      <c r="D195" s="29">
        <f t="shared" si="9"/>
        <v>450</v>
      </c>
      <c r="E195" s="29"/>
      <c r="F195" s="29"/>
      <c r="G195" s="29">
        <v>450</v>
      </c>
      <c r="H195" s="29"/>
      <c r="I195" s="98"/>
      <c r="J195" s="99"/>
      <c r="K195" s="104"/>
      <c r="L195" s="105"/>
    </row>
    <row r="196" spans="1:12" ht="30.75" customHeight="1" x14ac:dyDescent="0.2">
      <c r="A196" s="184"/>
      <c r="B196" s="90"/>
      <c r="C196" s="15" t="s">
        <v>150</v>
      </c>
      <c r="D196" s="29">
        <f t="shared" si="9"/>
        <v>60</v>
      </c>
      <c r="E196" s="29"/>
      <c r="F196" s="29">
        <v>60</v>
      </c>
      <c r="G196" s="29"/>
      <c r="H196" s="29"/>
      <c r="I196" s="98"/>
      <c r="J196" s="99"/>
      <c r="K196" s="104"/>
      <c r="L196" s="105"/>
    </row>
    <row r="197" spans="1:12" ht="21" customHeight="1" x14ac:dyDescent="0.2">
      <c r="A197" s="185"/>
      <c r="B197" s="91"/>
      <c r="C197" s="15" t="s">
        <v>152</v>
      </c>
      <c r="D197" s="29">
        <f t="shared" si="9"/>
        <v>700</v>
      </c>
      <c r="E197" s="29"/>
      <c r="F197" s="29"/>
      <c r="G197" s="29"/>
      <c r="H197" s="29">
        <v>700</v>
      </c>
      <c r="I197" s="100"/>
      <c r="J197" s="101"/>
      <c r="K197" s="106"/>
      <c r="L197" s="107"/>
    </row>
    <row r="198" spans="1:12" ht="41.25" customHeight="1" x14ac:dyDescent="0.2">
      <c r="A198" s="53" t="s">
        <v>96</v>
      </c>
      <c r="B198" s="52" t="s">
        <v>42</v>
      </c>
      <c r="C198" s="15" t="s">
        <v>153</v>
      </c>
      <c r="D198" s="29">
        <f t="shared" si="9"/>
        <v>1100</v>
      </c>
      <c r="E198" s="29"/>
      <c r="F198" s="29"/>
      <c r="G198" s="29"/>
      <c r="H198" s="29">
        <v>1100</v>
      </c>
      <c r="I198" s="96" t="s">
        <v>12</v>
      </c>
      <c r="J198" s="97"/>
      <c r="K198" s="102" t="s">
        <v>42</v>
      </c>
      <c r="L198" s="103"/>
    </row>
    <row r="199" spans="1:12" ht="15.75" x14ac:dyDescent="0.25">
      <c r="A199" s="45"/>
      <c r="B199" s="14" t="s">
        <v>11</v>
      </c>
      <c r="C199" s="41"/>
      <c r="D199" s="69">
        <f t="shared" ref="D199:D246" si="10">SUM(E199:H199)</f>
        <v>37830</v>
      </c>
      <c r="E199" s="30">
        <f>SUM(E132:E198)</f>
        <v>940</v>
      </c>
      <c r="F199" s="30">
        <f t="shared" ref="F199:H199" si="11">SUM(F132:F198)</f>
        <v>670</v>
      </c>
      <c r="G199" s="30">
        <f t="shared" si="11"/>
        <v>14050</v>
      </c>
      <c r="H199" s="30">
        <f t="shared" si="11"/>
        <v>22170</v>
      </c>
      <c r="I199" s="189"/>
      <c r="J199" s="189"/>
      <c r="K199" s="199"/>
      <c r="L199" s="199"/>
    </row>
    <row r="200" spans="1:12" ht="48" customHeight="1" x14ac:dyDescent="0.2">
      <c r="A200" s="183" t="s">
        <v>97</v>
      </c>
      <c r="B200" s="89" t="s">
        <v>27</v>
      </c>
      <c r="C200" s="15" t="s">
        <v>153</v>
      </c>
      <c r="D200" s="29">
        <f t="shared" si="10"/>
        <v>1000</v>
      </c>
      <c r="E200" s="29"/>
      <c r="F200" s="29"/>
      <c r="G200" s="29"/>
      <c r="H200" s="29">
        <v>1000</v>
      </c>
      <c r="I200" s="96" t="s">
        <v>12</v>
      </c>
      <c r="J200" s="97"/>
      <c r="K200" s="102" t="s">
        <v>27</v>
      </c>
      <c r="L200" s="103"/>
    </row>
    <row r="201" spans="1:12" ht="42" customHeight="1" x14ac:dyDescent="0.2">
      <c r="A201" s="184"/>
      <c r="B201" s="90"/>
      <c r="C201" s="15" t="s">
        <v>148</v>
      </c>
      <c r="D201" s="29">
        <f t="shared" si="10"/>
        <v>180</v>
      </c>
      <c r="E201" s="29"/>
      <c r="F201" s="29"/>
      <c r="G201" s="29">
        <v>180</v>
      </c>
      <c r="H201" s="29"/>
      <c r="I201" s="98"/>
      <c r="J201" s="99"/>
      <c r="K201" s="104"/>
      <c r="L201" s="105"/>
    </row>
    <row r="202" spans="1:12" ht="19.5" customHeight="1" x14ac:dyDescent="0.2">
      <c r="A202" s="184"/>
      <c r="B202" s="90"/>
      <c r="C202" s="15" t="s">
        <v>149</v>
      </c>
      <c r="D202" s="29">
        <f t="shared" si="10"/>
        <v>450</v>
      </c>
      <c r="E202" s="29"/>
      <c r="F202" s="29"/>
      <c r="G202" s="29">
        <v>450</v>
      </c>
      <c r="H202" s="29"/>
      <c r="I202" s="98"/>
      <c r="J202" s="99"/>
      <c r="K202" s="104"/>
      <c r="L202" s="105"/>
    </row>
    <row r="203" spans="1:12" ht="33" customHeight="1" x14ac:dyDescent="0.2">
      <c r="A203" s="184"/>
      <c r="B203" s="90"/>
      <c r="C203" s="15" t="s">
        <v>150</v>
      </c>
      <c r="D203" s="29">
        <f t="shared" si="10"/>
        <v>60</v>
      </c>
      <c r="E203" s="29"/>
      <c r="F203" s="29">
        <v>60</v>
      </c>
      <c r="G203" s="29"/>
      <c r="H203" s="29"/>
      <c r="I203" s="98"/>
      <c r="J203" s="99"/>
      <c r="K203" s="104"/>
      <c r="L203" s="105"/>
    </row>
    <row r="204" spans="1:12" ht="19.5" customHeight="1" x14ac:dyDescent="0.2">
      <c r="A204" s="185"/>
      <c r="B204" s="91"/>
      <c r="C204" s="15" t="s">
        <v>152</v>
      </c>
      <c r="D204" s="29">
        <f t="shared" si="10"/>
        <v>700</v>
      </c>
      <c r="E204" s="29"/>
      <c r="F204" s="29"/>
      <c r="G204" s="29"/>
      <c r="H204" s="29">
        <v>700</v>
      </c>
      <c r="I204" s="100"/>
      <c r="J204" s="101"/>
      <c r="K204" s="106"/>
      <c r="L204" s="107"/>
    </row>
    <row r="205" spans="1:12" ht="45.75" customHeight="1" x14ac:dyDescent="0.2">
      <c r="A205" s="196" t="s">
        <v>98</v>
      </c>
      <c r="B205" s="89" t="s">
        <v>24</v>
      </c>
      <c r="C205" s="15" t="s">
        <v>153</v>
      </c>
      <c r="D205" s="29">
        <f t="shared" si="10"/>
        <v>516</v>
      </c>
      <c r="E205" s="29"/>
      <c r="F205" s="29"/>
      <c r="G205" s="29"/>
      <c r="H205" s="29">
        <v>516</v>
      </c>
      <c r="I205" s="96" t="s">
        <v>12</v>
      </c>
      <c r="J205" s="97"/>
      <c r="K205" s="166" t="s">
        <v>24</v>
      </c>
      <c r="L205" s="166"/>
    </row>
    <row r="206" spans="1:12" ht="21" customHeight="1" x14ac:dyDescent="0.2">
      <c r="A206" s="196"/>
      <c r="B206" s="90"/>
      <c r="C206" s="15" t="s">
        <v>147</v>
      </c>
      <c r="D206" s="29">
        <f t="shared" si="10"/>
        <v>300</v>
      </c>
      <c r="E206" s="29"/>
      <c r="F206" s="29">
        <v>300</v>
      </c>
      <c r="G206" s="29"/>
      <c r="H206" s="29"/>
      <c r="I206" s="98"/>
      <c r="J206" s="99"/>
      <c r="K206" s="166"/>
      <c r="L206" s="166"/>
    </row>
    <row r="207" spans="1:12" ht="29.25" customHeight="1" x14ac:dyDescent="0.2">
      <c r="A207" s="184" t="s">
        <v>99</v>
      </c>
      <c r="B207" s="89" t="s">
        <v>35</v>
      </c>
      <c r="C207" s="15" t="s">
        <v>147</v>
      </c>
      <c r="D207" s="29">
        <f t="shared" si="10"/>
        <v>50</v>
      </c>
      <c r="E207" s="29">
        <v>50</v>
      </c>
      <c r="F207" s="29"/>
      <c r="G207" s="29"/>
      <c r="H207" s="29"/>
      <c r="I207" s="96" t="s">
        <v>12</v>
      </c>
      <c r="J207" s="97"/>
      <c r="K207" s="102" t="s">
        <v>35</v>
      </c>
      <c r="L207" s="103"/>
    </row>
    <row r="208" spans="1:12" ht="45" customHeight="1" x14ac:dyDescent="0.2">
      <c r="A208" s="184"/>
      <c r="B208" s="90"/>
      <c r="C208" s="15" t="s">
        <v>148</v>
      </c>
      <c r="D208" s="29">
        <f t="shared" si="10"/>
        <v>180</v>
      </c>
      <c r="E208" s="29"/>
      <c r="F208" s="29"/>
      <c r="G208" s="29">
        <v>180</v>
      </c>
      <c r="H208" s="29"/>
      <c r="I208" s="98"/>
      <c r="J208" s="99"/>
      <c r="K208" s="104"/>
      <c r="L208" s="105"/>
    </row>
    <row r="209" spans="1:12" ht="29.25" customHeight="1" x14ac:dyDescent="0.2">
      <c r="A209" s="184"/>
      <c r="B209" s="90"/>
      <c r="C209" s="15" t="s">
        <v>149</v>
      </c>
      <c r="D209" s="29">
        <f t="shared" si="10"/>
        <v>450</v>
      </c>
      <c r="E209" s="29"/>
      <c r="F209" s="29"/>
      <c r="G209" s="29">
        <v>450</v>
      </c>
      <c r="H209" s="29"/>
      <c r="I209" s="98"/>
      <c r="J209" s="99"/>
      <c r="K209" s="104"/>
      <c r="L209" s="105"/>
    </row>
    <row r="210" spans="1:12" ht="29.25" customHeight="1" x14ac:dyDescent="0.2">
      <c r="A210" s="184"/>
      <c r="B210" s="90"/>
      <c r="C210" s="15" t="s">
        <v>150</v>
      </c>
      <c r="D210" s="29">
        <f t="shared" si="10"/>
        <v>60</v>
      </c>
      <c r="E210" s="29"/>
      <c r="F210" s="29">
        <v>60</v>
      </c>
      <c r="G210" s="29"/>
      <c r="H210" s="29"/>
      <c r="I210" s="98"/>
      <c r="J210" s="99"/>
      <c r="K210" s="104"/>
      <c r="L210" s="105"/>
    </row>
    <row r="211" spans="1:12" ht="29.25" customHeight="1" x14ac:dyDescent="0.2">
      <c r="A211" s="185"/>
      <c r="B211" s="91"/>
      <c r="C211" s="15" t="s">
        <v>152</v>
      </c>
      <c r="D211" s="29">
        <f t="shared" si="10"/>
        <v>700</v>
      </c>
      <c r="E211" s="29"/>
      <c r="F211" s="29"/>
      <c r="G211" s="29"/>
      <c r="H211" s="29">
        <v>700</v>
      </c>
      <c r="I211" s="100"/>
      <c r="J211" s="101"/>
      <c r="K211" s="106"/>
      <c r="L211" s="107"/>
    </row>
    <row r="212" spans="1:12" ht="37.5" customHeight="1" x14ac:dyDescent="0.2">
      <c r="A212" s="53" t="s">
        <v>100</v>
      </c>
      <c r="B212" s="52" t="s">
        <v>154</v>
      </c>
      <c r="C212" s="15" t="s">
        <v>153</v>
      </c>
      <c r="D212" s="29">
        <f t="shared" si="10"/>
        <v>1300</v>
      </c>
      <c r="E212" s="29"/>
      <c r="F212" s="29"/>
      <c r="G212" s="29"/>
      <c r="H212" s="29">
        <v>1300</v>
      </c>
      <c r="I212" s="96" t="s">
        <v>12</v>
      </c>
      <c r="J212" s="97"/>
      <c r="K212" s="102" t="s">
        <v>154</v>
      </c>
      <c r="L212" s="103"/>
    </row>
    <row r="213" spans="1:12" ht="45.75" customHeight="1" x14ac:dyDescent="0.2">
      <c r="A213" s="183" t="s">
        <v>101</v>
      </c>
      <c r="B213" s="89" t="s">
        <v>82</v>
      </c>
      <c r="C213" s="15" t="s">
        <v>153</v>
      </c>
      <c r="D213" s="29">
        <f t="shared" si="10"/>
        <v>100</v>
      </c>
      <c r="E213" s="29">
        <v>100</v>
      </c>
      <c r="F213" s="29"/>
      <c r="G213" s="29"/>
      <c r="H213" s="29"/>
      <c r="I213" s="167" t="s">
        <v>12</v>
      </c>
      <c r="J213" s="167"/>
      <c r="K213" s="166" t="s">
        <v>82</v>
      </c>
      <c r="L213" s="166"/>
    </row>
    <row r="214" spans="1:12" ht="25.5" customHeight="1" x14ac:dyDescent="0.2">
      <c r="A214" s="184"/>
      <c r="B214" s="90"/>
      <c r="C214" s="15" t="s">
        <v>148</v>
      </c>
      <c r="D214" s="29">
        <f t="shared" si="10"/>
        <v>180</v>
      </c>
      <c r="E214" s="29"/>
      <c r="F214" s="29"/>
      <c r="G214" s="29">
        <v>180</v>
      </c>
      <c r="H214" s="29"/>
      <c r="I214" s="167"/>
      <c r="J214" s="167"/>
      <c r="K214" s="166"/>
      <c r="L214" s="166"/>
    </row>
    <row r="215" spans="1:12" ht="25.5" customHeight="1" x14ac:dyDescent="0.2">
      <c r="A215" s="184"/>
      <c r="B215" s="90"/>
      <c r="C215" s="15" t="s">
        <v>149</v>
      </c>
      <c r="D215" s="29">
        <f t="shared" si="10"/>
        <v>450</v>
      </c>
      <c r="E215" s="29"/>
      <c r="F215" s="29"/>
      <c r="G215" s="29">
        <v>450</v>
      </c>
      <c r="H215" s="29"/>
      <c r="I215" s="167"/>
      <c r="J215" s="167"/>
      <c r="K215" s="166"/>
      <c r="L215" s="166"/>
    </row>
    <row r="216" spans="1:12" ht="25.5" customHeight="1" x14ac:dyDescent="0.2">
      <c r="A216" s="184"/>
      <c r="B216" s="90"/>
      <c r="C216" s="15" t="s">
        <v>150</v>
      </c>
      <c r="D216" s="29">
        <f t="shared" si="10"/>
        <v>60</v>
      </c>
      <c r="E216" s="29"/>
      <c r="F216" s="29">
        <v>60</v>
      </c>
      <c r="G216" s="29"/>
      <c r="H216" s="29"/>
      <c r="I216" s="167"/>
      <c r="J216" s="167"/>
      <c r="K216" s="166"/>
      <c r="L216" s="166"/>
    </row>
    <row r="217" spans="1:12" ht="25.5" customHeight="1" x14ac:dyDescent="0.2">
      <c r="A217" s="185"/>
      <c r="B217" s="91"/>
      <c r="C217" s="15" t="s">
        <v>152</v>
      </c>
      <c r="D217" s="29">
        <f t="shared" si="10"/>
        <v>700</v>
      </c>
      <c r="E217" s="29"/>
      <c r="F217" s="29"/>
      <c r="G217" s="29"/>
      <c r="H217" s="29">
        <v>700</v>
      </c>
      <c r="I217" s="167"/>
      <c r="J217" s="167"/>
      <c r="K217" s="166"/>
      <c r="L217" s="166"/>
    </row>
    <row r="218" spans="1:12" ht="36.75" customHeight="1" x14ac:dyDescent="0.2">
      <c r="A218" s="85" t="s">
        <v>102</v>
      </c>
      <c r="B218" s="84" t="s">
        <v>110</v>
      </c>
      <c r="C218" s="15" t="s">
        <v>147</v>
      </c>
      <c r="D218" s="29">
        <f t="shared" si="10"/>
        <v>742</v>
      </c>
      <c r="E218" s="29">
        <v>22</v>
      </c>
      <c r="F218" s="29"/>
      <c r="G218" s="29"/>
      <c r="H218" s="29">
        <v>720</v>
      </c>
      <c r="I218" s="167" t="s">
        <v>12</v>
      </c>
      <c r="J218" s="167"/>
      <c r="K218" s="166" t="s">
        <v>110</v>
      </c>
      <c r="L218" s="166"/>
    </row>
    <row r="219" spans="1:12" ht="39" customHeight="1" x14ac:dyDescent="0.2">
      <c r="A219" s="196" t="s">
        <v>103</v>
      </c>
      <c r="B219" s="89" t="s">
        <v>81</v>
      </c>
      <c r="C219" s="15" t="s">
        <v>148</v>
      </c>
      <c r="D219" s="29">
        <f t="shared" si="10"/>
        <v>130</v>
      </c>
      <c r="E219" s="29"/>
      <c r="F219" s="29">
        <v>130</v>
      </c>
      <c r="G219" s="29"/>
      <c r="H219" s="29"/>
      <c r="I219" s="96" t="s">
        <v>12</v>
      </c>
      <c r="J219" s="97"/>
      <c r="K219" s="102" t="s">
        <v>81</v>
      </c>
      <c r="L219" s="103"/>
    </row>
    <row r="220" spans="1:12" ht="21" customHeight="1" x14ac:dyDescent="0.2">
      <c r="A220" s="196"/>
      <c r="B220" s="90"/>
      <c r="C220" s="15" t="s">
        <v>149</v>
      </c>
      <c r="D220" s="29">
        <f t="shared" si="10"/>
        <v>450</v>
      </c>
      <c r="E220" s="29"/>
      <c r="F220" s="29"/>
      <c r="G220" s="29">
        <v>450</v>
      </c>
      <c r="H220" s="29"/>
      <c r="I220" s="98"/>
      <c r="J220" s="99"/>
      <c r="K220" s="104"/>
      <c r="L220" s="105"/>
    </row>
    <row r="221" spans="1:12" ht="33.75" customHeight="1" x14ac:dyDescent="0.2">
      <c r="A221" s="196"/>
      <c r="B221" s="90"/>
      <c r="C221" s="15" t="s">
        <v>150</v>
      </c>
      <c r="D221" s="29">
        <f t="shared" si="10"/>
        <v>50</v>
      </c>
      <c r="E221" s="29"/>
      <c r="F221" s="29">
        <v>50</v>
      </c>
      <c r="G221" s="29"/>
      <c r="H221" s="29"/>
      <c r="I221" s="98"/>
      <c r="J221" s="99"/>
      <c r="K221" s="104"/>
      <c r="L221" s="105"/>
    </row>
    <row r="222" spans="1:12" ht="21" customHeight="1" x14ac:dyDescent="0.2">
      <c r="A222" s="196"/>
      <c r="B222" s="91"/>
      <c r="C222" s="15" t="s">
        <v>152</v>
      </c>
      <c r="D222" s="29">
        <f t="shared" si="10"/>
        <v>700</v>
      </c>
      <c r="E222" s="29"/>
      <c r="F222" s="29"/>
      <c r="G222" s="29"/>
      <c r="H222" s="29">
        <v>700</v>
      </c>
      <c r="I222" s="100"/>
      <c r="J222" s="101"/>
      <c r="K222" s="106"/>
      <c r="L222" s="107"/>
    </row>
    <row r="223" spans="1:12" ht="38.25" customHeight="1" x14ac:dyDescent="0.2">
      <c r="A223" s="196" t="s">
        <v>104</v>
      </c>
      <c r="B223" s="89" t="s">
        <v>114</v>
      </c>
      <c r="C223" s="15" t="s">
        <v>153</v>
      </c>
      <c r="D223" s="29">
        <f t="shared" si="10"/>
        <v>940</v>
      </c>
      <c r="E223" s="29"/>
      <c r="F223" s="29"/>
      <c r="G223" s="29"/>
      <c r="H223" s="29">
        <f>520+420</f>
        <v>940</v>
      </c>
      <c r="I223" s="96" t="s">
        <v>12</v>
      </c>
      <c r="J223" s="97"/>
      <c r="K223" s="102" t="s">
        <v>114</v>
      </c>
      <c r="L223" s="103"/>
    </row>
    <row r="224" spans="1:12" ht="23.25" customHeight="1" x14ac:dyDescent="0.2">
      <c r="A224" s="196"/>
      <c r="B224" s="90"/>
      <c r="C224" s="15" t="s">
        <v>147</v>
      </c>
      <c r="D224" s="29">
        <f t="shared" si="10"/>
        <v>110</v>
      </c>
      <c r="E224" s="29"/>
      <c r="F224" s="29">
        <v>110</v>
      </c>
      <c r="G224" s="29"/>
      <c r="H224" s="29"/>
      <c r="I224" s="100"/>
      <c r="J224" s="101"/>
      <c r="K224" s="106"/>
      <c r="L224" s="107"/>
    </row>
    <row r="225" spans="1:12" ht="44.25" customHeight="1" x14ac:dyDescent="0.2">
      <c r="A225" s="200" t="s">
        <v>105</v>
      </c>
      <c r="B225" s="89" t="s">
        <v>79</v>
      </c>
      <c r="C225" s="15" t="s">
        <v>148</v>
      </c>
      <c r="D225" s="29">
        <f t="shared" si="10"/>
        <v>180</v>
      </c>
      <c r="E225" s="29"/>
      <c r="F225" s="29"/>
      <c r="G225" s="29">
        <v>180</v>
      </c>
      <c r="H225" s="29"/>
      <c r="I225" s="96" t="s">
        <v>12</v>
      </c>
      <c r="J225" s="97"/>
      <c r="K225" s="102" t="s">
        <v>79</v>
      </c>
      <c r="L225" s="103"/>
    </row>
    <row r="226" spans="1:12" ht="29.25" customHeight="1" x14ac:dyDescent="0.2">
      <c r="A226" s="196"/>
      <c r="B226" s="90"/>
      <c r="C226" s="15" t="s">
        <v>149</v>
      </c>
      <c r="D226" s="29">
        <f t="shared" si="10"/>
        <v>250</v>
      </c>
      <c r="E226" s="29"/>
      <c r="F226" s="29"/>
      <c r="G226" s="29">
        <v>250</v>
      </c>
      <c r="H226" s="29"/>
      <c r="I226" s="98"/>
      <c r="J226" s="99"/>
      <c r="K226" s="104"/>
      <c r="L226" s="105"/>
    </row>
    <row r="227" spans="1:12" ht="29.25" customHeight="1" x14ac:dyDescent="0.2">
      <c r="A227" s="196"/>
      <c r="B227" s="90"/>
      <c r="C227" s="15" t="s">
        <v>150</v>
      </c>
      <c r="D227" s="29">
        <f t="shared" si="10"/>
        <v>60</v>
      </c>
      <c r="E227" s="29"/>
      <c r="F227" s="29">
        <v>60</v>
      </c>
      <c r="G227" s="29"/>
      <c r="H227" s="29"/>
      <c r="I227" s="98"/>
      <c r="J227" s="99"/>
      <c r="K227" s="104"/>
      <c r="L227" s="105"/>
    </row>
    <row r="228" spans="1:12" ht="29.25" customHeight="1" x14ac:dyDescent="0.2">
      <c r="A228" s="196"/>
      <c r="B228" s="91"/>
      <c r="C228" s="15" t="s">
        <v>152</v>
      </c>
      <c r="D228" s="29">
        <f t="shared" si="10"/>
        <v>700</v>
      </c>
      <c r="E228" s="29"/>
      <c r="F228" s="29"/>
      <c r="G228" s="29"/>
      <c r="H228" s="29">
        <v>700</v>
      </c>
      <c r="I228" s="100"/>
      <c r="J228" s="101"/>
      <c r="K228" s="106"/>
      <c r="L228" s="107"/>
    </row>
    <row r="229" spans="1:12" ht="38.25" customHeight="1" x14ac:dyDescent="0.2">
      <c r="A229" s="183" t="s">
        <v>106</v>
      </c>
      <c r="B229" s="89" t="s">
        <v>66</v>
      </c>
      <c r="C229" s="15" t="s">
        <v>148</v>
      </c>
      <c r="D229" s="29">
        <f t="shared" si="10"/>
        <v>180</v>
      </c>
      <c r="E229" s="77"/>
      <c r="F229" s="29"/>
      <c r="G229" s="29">
        <v>180</v>
      </c>
      <c r="H229" s="29"/>
      <c r="I229" s="96" t="s">
        <v>12</v>
      </c>
      <c r="J229" s="97"/>
      <c r="K229" s="102" t="s">
        <v>66</v>
      </c>
      <c r="L229" s="103"/>
    </row>
    <row r="230" spans="1:12" ht="19.5" customHeight="1" x14ac:dyDescent="0.2">
      <c r="A230" s="184"/>
      <c r="B230" s="90"/>
      <c r="C230" s="15" t="s">
        <v>149</v>
      </c>
      <c r="D230" s="29">
        <f t="shared" si="10"/>
        <v>450</v>
      </c>
      <c r="E230" s="77"/>
      <c r="F230" s="29"/>
      <c r="G230" s="29">
        <v>450</v>
      </c>
      <c r="H230" s="29"/>
      <c r="I230" s="98"/>
      <c r="J230" s="99"/>
      <c r="K230" s="104"/>
      <c r="L230" s="105"/>
    </row>
    <row r="231" spans="1:12" ht="33" customHeight="1" x14ac:dyDescent="0.2">
      <c r="A231" s="184"/>
      <c r="B231" s="90"/>
      <c r="C231" s="15" t="s">
        <v>150</v>
      </c>
      <c r="D231" s="29">
        <f t="shared" si="10"/>
        <v>60</v>
      </c>
      <c r="E231" s="77"/>
      <c r="F231" s="29">
        <v>60</v>
      </c>
      <c r="G231" s="29"/>
      <c r="H231" s="29"/>
      <c r="I231" s="98"/>
      <c r="J231" s="99"/>
      <c r="K231" s="104"/>
      <c r="L231" s="105"/>
    </row>
    <row r="232" spans="1:12" ht="19.5" customHeight="1" x14ac:dyDescent="0.2">
      <c r="A232" s="185"/>
      <c r="B232" s="91"/>
      <c r="C232" s="15" t="s">
        <v>152</v>
      </c>
      <c r="D232" s="29">
        <f t="shared" si="10"/>
        <v>700</v>
      </c>
      <c r="E232" s="77"/>
      <c r="F232" s="29"/>
      <c r="G232" s="29"/>
      <c r="H232" s="29">
        <v>700</v>
      </c>
      <c r="I232" s="100"/>
      <c r="J232" s="101"/>
      <c r="K232" s="106"/>
      <c r="L232" s="107"/>
    </row>
    <row r="233" spans="1:12" ht="15.75" x14ac:dyDescent="0.25">
      <c r="A233" s="46"/>
      <c r="B233" s="14" t="s">
        <v>14</v>
      </c>
      <c r="C233" s="41"/>
      <c r="D233" s="69">
        <f>SUM(E233:H233)</f>
        <v>13138</v>
      </c>
      <c r="E233" s="69">
        <f>SUM(E200:E232)</f>
        <v>172</v>
      </c>
      <c r="F233" s="69">
        <f t="shared" ref="F233:H233" si="12">SUM(F200:F232)</f>
        <v>890</v>
      </c>
      <c r="G233" s="69">
        <f t="shared" si="12"/>
        <v>3400</v>
      </c>
      <c r="H233" s="69">
        <f t="shared" si="12"/>
        <v>8676</v>
      </c>
      <c r="I233" s="167"/>
      <c r="J233" s="167"/>
      <c r="K233" s="199"/>
      <c r="L233" s="199"/>
    </row>
    <row r="234" spans="1:12" ht="15.75" x14ac:dyDescent="0.25">
      <c r="A234" s="83" t="s">
        <v>107</v>
      </c>
      <c r="B234" s="82" t="s">
        <v>13</v>
      </c>
      <c r="C234" s="15" t="s">
        <v>155</v>
      </c>
      <c r="D234" s="87">
        <f>SUM(E234:H234)</f>
        <v>200</v>
      </c>
      <c r="E234" s="87">
        <v>200</v>
      </c>
      <c r="F234" s="87"/>
      <c r="G234" s="87"/>
      <c r="H234" s="87"/>
      <c r="I234" s="92" t="s">
        <v>12</v>
      </c>
      <c r="J234" s="93"/>
      <c r="K234" s="94" t="s">
        <v>13</v>
      </c>
      <c r="L234" s="95"/>
    </row>
    <row r="235" spans="1:12" ht="15.75" x14ac:dyDescent="0.25">
      <c r="A235" s="83"/>
      <c r="B235" s="14" t="s">
        <v>80</v>
      </c>
      <c r="C235" s="82"/>
      <c r="D235" s="69">
        <f>D234</f>
        <v>200</v>
      </c>
      <c r="E235" s="69">
        <f t="shared" ref="E235:H235" si="13">E234</f>
        <v>200</v>
      </c>
      <c r="F235" s="69">
        <f t="shared" si="13"/>
        <v>0</v>
      </c>
      <c r="G235" s="69">
        <f t="shared" si="13"/>
        <v>0</v>
      </c>
      <c r="H235" s="69">
        <f t="shared" si="13"/>
        <v>0</v>
      </c>
      <c r="I235" s="78"/>
      <c r="J235" s="79"/>
      <c r="K235" s="80"/>
      <c r="L235" s="81"/>
    </row>
    <row r="236" spans="1:12" ht="15.75" x14ac:dyDescent="0.25">
      <c r="A236" s="46"/>
      <c r="B236" s="13" t="s">
        <v>15</v>
      </c>
      <c r="C236" s="41"/>
      <c r="D236" s="30">
        <f>SUM(E236:H236)</f>
        <v>51168</v>
      </c>
      <c r="E236" s="30">
        <f>E233+E199+E235</f>
        <v>1312</v>
      </c>
      <c r="F236" s="30">
        <f t="shared" ref="F236:H236" si="14">F233+F199+F235</f>
        <v>1560</v>
      </c>
      <c r="G236" s="30">
        <f t="shared" si="14"/>
        <v>17450</v>
      </c>
      <c r="H236" s="30">
        <f t="shared" si="14"/>
        <v>30846</v>
      </c>
      <c r="I236" s="92"/>
      <c r="J236" s="93"/>
      <c r="K236" s="94"/>
      <c r="L236" s="95"/>
    </row>
    <row r="237" spans="1:12" ht="25.5" x14ac:dyDescent="0.2">
      <c r="A237" s="54"/>
      <c r="B237" s="13"/>
      <c r="C237" s="15" t="s">
        <v>153</v>
      </c>
      <c r="D237" s="29">
        <f>SUM(E237:H237)</f>
        <v>22416</v>
      </c>
      <c r="E237" s="29">
        <f>E132+E143+E149+E154+E161+E168+E174+E190+E192+E198+E200+E205+E212+E223+E181+E184+E213</f>
        <v>100</v>
      </c>
      <c r="F237" s="29">
        <f t="shared" ref="F237:H237" si="15">F132+F143+F149+F154+F161+F168+F174+F190+F192+F198+F200+F205+F212+F223+F181+F184+F213</f>
        <v>0</v>
      </c>
      <c r="G237" s="29">
        <f t="shared" si="15"/>
        <v>5220</v>
      </c>
      <c r="H237" s="29">
        <f t="shared" si="15"/>
        <v>17096</v>
      </c>
      <c r="I237" s="96" t="s">
        <v>12</v>
      </c>
      <c r="J237" s="97"/>
      <c r="K237" s="102" t="s">
        <v>146</v>
      </c>
      <c r="L237" s="103"/>
    </row>
    <row r="238" spans="1:12" ht="15.75" x14ac:dyDescent="0.2">
      <c r="A238" s="54"/>
      <c r="B238" s="13"/>
      <c r="C238" s="15" t="s">
        <v>147</v>
      </c>
      <c r="D238" s="29">
        <f t="shared" ref="D238:D244" si="16">SUM(E238:H238)</f>
        <v>2552</v>
      </c>
      <c r="E238" s="29">
        <f>E133+E138+E144+E155+E162+E169+E175+E182+E185+E191+E193+E206+E207+E218+E224+E156</f>
        <v>472</v>
      </c>
      <c r="F238" s="29">
        <f t="shared" ref="F238:H238" si="17">F133+F138+F144+F155+F162+F169+F175+F182+F185+F191+F193+F206+F207+F218+F224+F156</f>
        <v>960</v>
      </c>
      <c r="G238" s="29">
        <f t="shared" si="17"/>
        <v>300</v>
      </c>
      <c r="H238" s="29">
        <f t="shared" si="17"/>
        <v>820</v>
      </c>
      <c r="I238" s="98"/>
      <c r="J238" s="99"/>
      <c r="K238" s="104"/>
      <c r="L238" s="105"/>
    </row>
    <row r="239" spans="1:12" ht="38.25" x14ac:dyDescent="0.2">
      <c r="A239" s="54"/>
      <c r="B239" s="13"/>
      <c r="C239" s="15" t="s">
        <v>148</v>
      </c>
      <c r="D239" s="29">
        <f t="shared" si="16"/>
        <v>5510</v>
      </c>
      <c r="E239" s="29">
        <f>E134+E139+E145+E150+E157+E163+E170+E176+E183+E186+E194+E201+E208+E214+E219+E225+E229</f>
        <v>0</v>
      </c>
      <c r="F239" s="29">
        <f>F134+F139+F145+F150+F157+F163+F170+F176+F183+F186+F194+F201+F208+F214+F219+F225+F229</f>
        <v>130</v>
      </c>
      <c r="G239" s="29">
        <f>G134+G139+G145+G150+G157+G163+G170+G176+G183+G186+G194+G201+G208+G214+G219+G225+G229</f>
        <v>4480</v>
      </c>
      <c r="H239" s="29">
        <f>H134+H139+H145+H150+H157+H163+H170+H176+H183+H186+H194+H201+H208+H214+H219+H225+H229</f>
        <v>900</v>
      </c>
      <c r="I239" s="98"/>
      <c r="J239" s="99"/>
      <c r="K239" s="104"/>
      <c r="L239" s="105"/>
    </row>
    <row r="240" spans="1:12" ht="15.75" x14ac:dyDescent="0.2">
      <c r="A240" s="54"/>
      <c r="B240" s="13"/>
      <c r="C240" s="15" t="s">
        <v>149</v>
      </c>
      <c r="D240" s="29">
        <f t="shared" si="16"/>
        <v>7450</v>
      </c>
      <c r="E240" s="29">
        <f t="shared" ref="E240:H241" si="18">E135+E140+E146+E151+E158+E164+E171+E177+E187+E195+E202+E209+E215+E220+E226+E230</f>
        <v>0</v>
      </c>
      <c r="F240" s="29">
        <f t="shared" si="18"/>
        <v>0</v>
      </c>
      <c r="G240" s="29">
        <f t="shared" si="18"/>
        <v>7450</v>
      </c>
      <c r="H240" s="29">
        <f t="shared" si="18"/>
        <v>0</v>
      </c>
      <c r="I240" s="98"/>
      <c r="J240" s="99"/>
      <c r="K240" s="104"/>
      <c r="L240" s="105"/>
    </row>
    <row r="241" spans="1:12" ht="25.5" x14ac:dyDescent="0.2">
      <c r="A241" s="54"/>
      <c r="B241" s="13"/>
      <c r="C241" s="15" t="s">
        <v>150</v>
      </c>
      <c r="D241" s="29">
        <f t="shared" si="16"/>
        <v>1010</v>
      </c>
      <c r="E241" s="29">
        <f t="shared" si="18"/>
        <v>540</v>
      </c>
      <c r="F241" s="29">
        <f t="shared" si="18"/>
        <v>470</v>
      </c>
      <c r="G241" s="29">
        <f t="shared" si="18"/>
        <v>0</v>
      </c>
      <c r="H241" s="29">
        <f t="shared" si="18"/>
        <v>0</v>
      </c>
      <c r="I241" s="98"/>
      <c r="J241" s="99"/>
      <c r="K241" s="104"/>
      <c r="L241" s="105"/>
    </row>
    <row r="242" spans="1:12" ht="25.5" x14ac:dyDescent="0.2">
      <c r="A242" s="54"/>
      <c r="B242" s="13"/>
      <c r="C242" s="86" t="s">
        <v>151</v>
      </c>
      <c r="D242" s="29">
        <f t="shared" si="16"/>
        <v>130</v>
      </c>
      <c r="E242" s="29">
        <f>E179+E166</f>
        <v>0</v>
      </c>
      <c r="F242" s="29">
        <f>F179+F166</f>
        <v>0</v>
      </c>
      <c r="G242" s="29">
        <f>G179+G166</f>
        <v>0</v>
      </c>
      <c r="H242" s="29">
        <f>H179+H166</f>
        <v>130</v>
      </c>
      <c r="I242" s="98"/>
      <c r="J242" s="99"/>
      <c r="K242" s="104"/>
      <c r="L242" s="105"/>
    </row>
    <row r="243" spans="1:12" ht="15.75" x14ac:dyDescent="0.2">
      <c r="A243" s="54"/>
      <c r="B243" s="13"/>
      <c r="C243" s="86" t="s">
        <v>152</v>
      </c>
      <c r="D243" s="29">
        <f t="shared" si="16"/>
        <v>11900</v>
      </c>
      <c r="E243" s="29">
        <f>E137+E142+E148+E153+E160+E167+E173+E180+E189+E197+E204+E211+E217+E228+E232+E222</f>
        <v>0</v>
      </c>
      <c r="F243" s="29">
        <f t="shared" ref="F243:H243" si="19">F137+F142+F148+F153+F160+F167+F173+F180+F189+F197+F204+F211+F217+F228+F232+F222</f>
        <v>0</v>
      </c>
      <c r="G243" s="29">
        <f t="shared" si="19"/>
        <v>0</v>
      </c>
      <c r="H243" s="29">
        <f t="shared" si="19"/>
        <v>11900</v>
      </c>
      <c r="I243" s="98"/>
      <c r="J243" s="99"/>
      <c r="K243" s="104"/>
      <c r="L243" s="105"/>
    </row>
    <row r="244" spans="1:12" ht="15.75" x14ac:dyDescent="0.2">
      <c r="A244" s="83"/>
      <c r="B244" s="13"/>
      <c r="C244" s="86" t="s">
        <v>155</v>
      </c>
      <c r="D244" s="29">
        <f t="shared" si="16"/>
        <v>200</v>
      </c>
      <c r="E244" s="29">
        <f>E234</f>
        <v>200</v>
      </c>
      <c r="F244" s="29">
        <f t="shared" ref="F244:H244" si="20">F234</f>
        <v>0</v>
      </c>
      <c r="G244" s="29">
        <f t="shared" si="20"/>
        <v>0</v>
      </c>
      <c r="H244" s="29">
        <f t="shared" si="20"/>
        <v>0</v>
      </c>
      <c r="I244" s="100"/>
      <c r="J244" s="101"/>
      <c r="K244" s="106"/>
      <c r="L244" s="107"/>
    </row>
    <row r="245" spans="1:12" ht="15" customHeight="1" x14ac:dyDescent="0.25">
      <c r="A245" s="45"/>
      <c r="B245" s="14" t="s">
        <v>28</v>
      </c>
      <c r="C245" s="4"/>
      <c r="D245" s="70">
        <f>SUM(E245:H245)</f>
        <v>51845</v>
      </c>
      <c r="E245" s="70">
        <f>E76+E199</f>
        <v>1175</v>
      </c>
      <c r="F245" s="70">
        <f t="shared" ref="F245:H245" si="21">F76+F199</f>
        <v>6265</v>
      </c>
      <c r="G245" s="70">
        <f t="shared" si="21"/>
        <v>18045</v>
      </c>
      <c r="H245" s="70">
        <f t="shared" si="21"/>
        <v>26360</v>
      </c>
      <c r="I245" s="189"/>
      <c r="J245" s="189"/>
      <c r="K245" s="199"/>
      <c r="L245" s="199"/>
    </row>
    <row r="246" spans="1:12" ht="15.75" x14ac:dyDescent="0.2">
      <c r="A246" s="46"/>
      <c r="B246" s="14" t="s">
        <v>29</v>
      </c>
      <c r="C246" s="55"/>
      <c r="D246" s="70">
        <f t="shared" si="10"/>
        <v>15988</v>
      </c>
      <c r="E246" s="70">
        <f>E120+E233</f>
        <v>372</v>
      </c>
      <c r="F246" s="70">
        <f t="shared" ref="F246:H246" si="22">F120+F233</f>
        <v>1870</v>
      </c>
      <c r="G246" s="70">
        <f t="shared" si="22"/>
        <v>4480</v>
      </c>
      <c r="H246" s="70">
        <f t="shared" si="22"/>
        <v>9266</v>
      </c>
      <c r="I246" s="167"/>
      <c r="J246" s="167"/>
      <c r="K246" s="166"/>
      <c r="L246" s="166"/>
    </row>
    <row r="247" spans="1:12" ht="15.75" x14ac:dyDescent="0.2">
      <c r="A247" s="46"/>
      <c r="B247" s="14" t="s">
        <v>122</v>
      </c>
      <c r="C247" s="41"/>
      <c r="D247" s="70">
        <f t="shared" ref="D247:D251" si="23">SUM(E247:H247)</f>
        <v>120</v>
      </c>
      <c r="E247" s="70">
        <f>E80</f>
        <v>30</v>
      </c>
      <c r="F247" s="70">
        <f t="shared" ref="F247:H247" si="24">F80</f>
        <v>30</v>
      </c>
      <c r="G247" s="70">
        <f t="shared" si="24"/>
        <v>30</v>
      </c>
      <c r="H247" s="70">
        <f t="shared" si="24"/>
        <v>30</v>
      </c>
      <c r="I247" s="92"/>
      <c r="J247" s="93"/>
      <c r="K247" s="162"/>
      <c r="L247" s="163"/>
    </row>
    <row r="248" spans="1:12" ht="15.75" x14ac:dyDescent="0.2">
      <c r="A248" s="46"/>
      <c r="B248" s="14" t="s">
        <v>84</v>
      </c>
      <c r="C248" s="41"/>
      <c r="D248" s="70">
        <f t="shared" si="23"/>
        <v>1780</v>
      </c>
      <c r="E248" s="70">
        <f>E124+E235</f>
        <v>1720</v>
      </c>
      <c r="F248" s="70">
        <f t="shared" ref="F248:H248" si="25">F124+F235</f>
        <v>20</v>
      </c>
      <c r="G248" s="70">
        <f t="shared" si="25"/>
        <v>20</v>
      </c>
      <c r="H248" s="70">
        <f t="shared" si="25"/>
        <v>20</v>
      </c>
      <c r="I248" s="92"/>
      <c r="J248" s="93"/>
      <c r="K248" s="162"/>
      <c r="L248" s="163"/>
    </row>
    <row r="249" spans="1:12" ht="15.75" x14ac:dyDescent="0.25">
      <c r="A249" s="3"/>
      <c r="B249" s="14" t="s">
        <v>16</v>
      </c>
      <c r="C249" s="41"/>
      <c r="D249" s="70">
        <f t="shared" si="23"/>
        <v>69733</v>
      </c>
      <c r="E249" s="70">
        <f>E125+E236</f>
        <v>3297</v>
      </c>
      <c r="F249" s="70">
        <f t="shared" ref="F249:H249" si="26">F125+F236</f>
        <v>8185</v>
      </c>
      <c r="G249" s="70">
        <f t="shared" si="26"/>
        <v>22575</v>
      </c>
      <c r="H249" s="70">
        <f t="shared" si="26"/>
        <v>35676</v>
      </c>
      <c r="I249" s="189"/>
      <c r="J249" s="189"/>
      <c r="K249" s="189"/>
      <c r="L249" s="189"/>
    </row>
    <row r="250" spans="1:12" ht="18.75" customHeight="1" x14ac:dyDescent="0.2">
      <c r="A250" s="4"/>
      <c r="B250" s="14" t="s">
        <v>31</v>
      </c>
      <c r="C250" s="41"/>
      <c r="D250" s="29">
        <f>SUM(E250:H250)</f>
        <v>61003</v>
      </c>
      <c r="E250" s="88">
        <f>(E236+E125)-E251</f>
        <v>3297</v>
      </c>
      <c r="F250" s="88">
        <f t="shared" ref="F250:H250" si="27">(F236+F125)-F251</f>
        <v>3820</v>
      </c>
      <c r="G250" s="88">
        <f t="shared" si="27"/>
        <v>21120</v>
      </c>
      <c r="H250" s="88">
        <f t="shared" si="27"/>
        <v>32766</v>
      </c>
      <c r="I250" s="197" t="s">
        <v>12</v>
      </c>
      <c r="J250" s="197"/>
      <c r="K250" s="198"/>
      <c r="L250" s="198"/>
    </row>
    <row r="251" spans="1:12" ht="15" customHeight="1" x14ac:dyDescent="0.2">
      <c r="A251" s="4"/>
      <c r="B251" s="5"/>
      <c r="C251" s="6"/>
      <c r="D251" s="29">
        <f t="shared" si="23"/>
        <v>8730</v>
      </c>
      <c r="E251" s="29">
        <f>E26+E34+E39+E58+E69+E74</f>
        <v>0</v>
      </c>
      <c r="F251" s="29">
        <f t="shared" ref="F251:H251" si="28">F26+F34+F39+F58+F69+F74</f>
        <v>4365</v>
      </c>
      <c r="G251" s="29">
        <f t="shared" si="28"/>
        <v>1455</v>
      </c>
      <c r="H251" s="29">
        <f t="shared" si="28"/>
        <v>2910</v>
      </c>
      <c r="I251" s="197" t="s">
        <v>30</v>
      </c>
      <c r="J251" s="197"/>
      <c r="K251" s="198"/>
      <c r="L251" s="198"/>
    </row>
    <row r="254" spans="1:12" x14ac:dyDescent="0.2">
      <c r="E254" t="s">
        <v>108</v>
      </c>
    </row>
    <row r="255" spans="1:12" x14ac:dyDescent="0.2">
      <c r="C255" s="16"/>
      <c r="D255" s="16"/>
      <c r="E255" s="16"/>
      <c r="F255" s="16"/>
      <c r="G255" s="16"/>
      <c r="H255" s="16"/>
    </row>
    <row r="256" spans="1:12" x14ac:dyDescent="0.2">
      <c r="C256" s="25"/>
      <c r="D256" s="25"/>
      <c r="F256" s="8"/>
      <c r="G256" s="8"/>
      <c r="H256" s="8"/>
    </row>
  </sheetData>
  <mergeCells count="306">
    <mergeCell ref="I223:J224"/>
    <mergeCell ref="K223:L224"/>
    <mergeCell ref="I225:J228"/>
    <mergeCell ref="K225:L228"/>
    <mergeCell ref="A229:A232"/>
    <mergeCell ref="I229:J232"/>
    <mergeCell ref="K229:L232"/>
    <mergeCell ref="B223:B224"/>
    <mergeCell ref="A223:A224"/>
    <mergeCell ref="A225:A228"/>
    <mergeCell ref="B225:B228"/>
    <mergeCell ref="B229:B232"/>
    <mergeCell ref="A192:A197"/>
    <mergeCell ref="I192:J197"/>
    <mergeCell ref="K192:L197"/>
    <mergeCell ref="B200:B204"/>
    <mergeCell ref="B205:B206"/>
    <mergeCell ref="A200:A204"/>
    <mergeCell ref="I200:J204"/>
    <mergeCell ref="K200:L204"/>
    <mergeCell ref="A205:A206"/>
    <mergeCell ref="I205:J206"/>
    <mergeCell ref="K205:L206"/>
    <mergeCell ref="I199:J199"/>
    <mergeCell ref="K199:L199"/>
    <mergeCell ref="I198:J198"/>
    <mergeCell ref="K198:L198"/>
    <mergeCell ref="A207:A211"/>
    <mergeCell ref="B207:B211"/>
    <mergeCell ref="I207:J211"/>
    <mergeCell ref="K207:L211"/>
    <mergeCell ref="I249:J249"/>
    <mergeCell ref="K249:L249"/>
    <mergeCell ref="I250:J250"/>
    <mergeCell ref="K250:L250"/>
    <mergeCell ref="I251:J251"/>
    <mergeCell ref="K251:L251"/>
    <mergeCell ref="I246:J246"/>
    <mergeCell ref="K246:L246"/>
    <mergeCell ref="I247:J247"/>
    <mergeCell ref="K247:L247"/>
    <mergeCell ref="I248:J248"/>
    <mergeCell ref="K248:L248"/>
    <mergeCell ref="I245:J245"/>
    <mergeCell ref="K245:L245"/>
    <mergeCell ref="I233:J233"/>
    <mergeCell ref="K233:L233"/>
    <mergeCell ref="I236:J236"/>
    <mergeCell ref="K236:L236"/>
    <mergeCell ref="I219:J222"/>
    <mergeCell ref="K219:L222"/>
    <mergeCell ref="I218:J218"/>
    <mergeCell ref="K218:L218"/>
    <mergeCell ref="I212:J212"/>
    <mergeCell ref="K212:L212"/>
    <mergeCell ref="B213:B217"/>
    <mergeCell ref="A213:A217"/>
    <mergeCell ref="A219:A222"/>
    <mergeCell ref="B219:B222"/>
    <mergeCell ref="I213:J217"/>
    <mergeCell ref="K213:L217"/>
    <mergeCell ref="K184:L189"/>
    <mergeCell ref="A190:A191"/>
    <mergeCell ref="I190:J191"/>
    <mergeCell ref="A161:A167"/>
    <mergeCell ref="I161:J167"/>
    <mergeCell ref="K161:L167"/>
    <mergeCell ref="A168:A173"/>
    <mergeCell ref="K168:L173"/>
    <mergeCell ref="B161:B167"/>
    <mergeCell ref="B168:B173"/>
    <mergeCell ref="I168:J173"/>
    <mergeCell ref="A174:A180"/>
    <mergeCell ref="K190:L191"/>
    <mergeCell ref="A149:A153"/>
    <mergeCell ref="I149:J153"/>
    <mergeCell ref="K149:L153"/>
    <mergeCell ref="B149:B153"/>
    <mergeCell ref="B154:B155"/>
    <mergeCell ref="A154:A155"/>
    <mergeCell ref="B156:B160"/>
    <mergeCell ref="A156:A160"/>
    <mergeCell ref="I156:J160"/>
    <mergeCell ref="K156:L160"/>
    <mergeCell ref="I154:J155"/>
    <mergeCell ref="K154:L155"/>
    <mergeCell ref="A132:A137"/>
    <mergeCell ref="I132:J137"/>
    <mergeCell ref="K132:L137"/>
    <mergeCell ref="A138:A142"/>
    <mergeCell ref="I138:J142"/>
    <mergeCell ref="K138:L142"/>
    <mergeCell ref="B143:B148"/>
    <mergeCell ref="I143:J148"/>
    <mergeCell ref="K143:L148"/>
    <mergeCell ref="A143:A148"/>
    <mergeCell ref="B138:B142"/>
    <mergeCell ref="I124:J124"/>
    <mergeCell ref="K124:L124"/>
    <mergeCell ref="I125:J125"/>
    <mergeCell ref="K125:L125"/>
    <mergeCell ref="I120:J120"/>
    <mergeCell ref="K120:L120"/>
    <mergeCell ref="A121:A123"/>
    <mergeCell ref="B121:B123"/>
    <mergeCell ref="I121:J123"/>
    <mergeCell ref="K121:L123"/>
    <mergeCell ref="A114:A116"/>
    <mergeCell ref="B114:B116"/>
    <mergeCell ref="I114:J116"/>
    <mergeCell ref="K114:L116"/>
    <mergeCell ref="A117:A119"/>
    <mergeCell ref="B117:B119"/>
    <mergeCell ref="I117:J119"/>
    <mergeCell ref="K117:L119"/>
    <mergeCell ref="A108:A110"/>
    <mergeCell ref="B108:B110"/>
    <mergeCell ref="I108:J110"/>
    <mergeCell ref="K108:L110"/>
    <mergeCell ref="A111:A113"/>
    <mergeCell ref="B111:B113"/>
    <mergeCell ref="I111:J113"/>
    <mergeCell ref="K111:L113"/>
    <mergeCell ref="I93:J95"/>
    <mergeCell ref="K93:L95"/>
    <mergeCell ref="A102:A104"/>
    <mergeCell ref="B102:B104"/>
    <mergeCell ref="I102:J104"/>
    <mergeCell ref="K102:L104"/>
    <mergeCell ref="K105:L107"/>
    <mergeCell ref="A96:A98"/>
    <mergeCell ref="B96:B98"/>
    <mergeCell ref="I96:J98"/>
    <mergeCell ref="K96:L98"/>
    <mergeCell ref="A99:A101"/>
    <mergeCell ref="B99:B101"/>
    <mergeCell ref="I99:J101"/>
    <mergeCell ref="K99:L101"/>
    <mergeCell ref="K76:L76"/>
    <mergeCell ref="I77:J77"/>
    <mergeCell ref="K77:L77"/>
    <mergeCell ref="A71:A75"/>
    <mergeCell ref="B71:B75"/>
    <mergeCell ref="K71:L75"/>
    <mergeCell ref="C73:C74"/>
    <mergeCell ref="I71:J73"/>
    <mergeCell ref="I74:J74"/>
    <mergeCell ref="I75:J75"/>
    <mergeCell ref="K63:L65"/>
    <mergeCell ref="A66:A70"/>
    <mergeCell ref="B66:B70"/>
    <mergeCell ref="K66:L70"/>
    <mergeCell ref="A55:A59"/>
    <mergeCell ref="B55:B59"/>
    <mergeCell ref="K55:L59"/>
    <mergeCell ref="A60:A62"/>
    <mergeCell ref="B60:B62"/>
    <mergeCell ref="I60:J62"/>
    <mergeCell ref="K60:L62"/>
    <mergeCell ref="I58:J58"/>
    <mergeCell ref="I59:J59"/>
    <mergeCell ref="C68:C69"/>
    <mergeCell ref="I66:J68"/>
    <mergeCell ref="I69:J69"/>
    <mergeCell ref="I70:J70"/>
    <mergeCell ref="A31:A35"/>
    <mergeCell ref="B31:B35"/>
    <mergeCell ref="K31:L35"/>
    <mergeCell ref="A36:A40"/>
    <mergeCell ref="B36:B40"/>
    <mergeCell ref="K36:L40"/>
    <mergeCell ref="A49:A51"/>
    <mergeCell ref="B49:B51"/>
    <mergeCell ref="I49:J51"/>
    <mergeCell ref="K49:L51"/>
    <mergeCell ref="A28:A30"/>
    <mergeCell ref="B28:B30"/>
    <mergeCell ref="I28:J30"/>
    <mergeCell ref="K28:L30"/>
    <mergeCell ref="A19:C19"/>
    <mergeCell ref="I19:J19"/>
    <mergeCell ref="K19:L19"/>
    <mergeCell ref="A20:A22"/>
    <mergeCell ref="B20:B22"/>
    <mergeCell ref="I20:J22"/>
    <mergeCell ref="K20:L22"/>
    <mergeCell ref="I16:J16"/>
    <mergeCell ref="K16:L16"/>
    <mergeCell ref="I17:J17"/>
    <mergeCell ref="K17:L17"/>
    <mergeCell ref="I18:J18"/>
    <mergeCell ref="K18:L18"/>
    <mergeCell ref="I15:J15"/>
    <mergeCell ref="K15:L15"/>
    <mergeCell ref="A23:A27"/>
    <mergeCell ref="B23:B27"/>
    <mergeCell ref="K23:L27"/>
    <mergeCell ref="I12:J12"/>
    <mergeCell ref="K12:L12"/>
    <mergeCell ref="A13:C13"/>
    <mergeCell ref="I13:J13"/>
    <mergeCell ref="K13:L13"/>
    <mergeCell ref="I14:J14"/>
    <mergeCell ref="K14:L14"/>
    <mergeCell ref="K9:L11"/>
    <mergeCell ref="D10:D11"/>
    <mergeCell ref="E10:E11"/>
    <mergeCell ref="F10:F11"/>
    <mergeCell ref="G10:G11"/>
    <mergeCell ref="H10:H11"/>
    <mergeCell ref="A2:C2"/>
    <mergeCell ref="F2:L5"/>
    <mergeCell ref="A3:C3"/>
    <mergeCell ref="A4:C4"/>
    <mergeCell ref="A7:L7"/>
    <mergeCell ref="A9:A11"/>
    <mergeCell ref="B9:B11"/>
    <mergeCell ref="C9:C11"/>
    <mergeCell ref="D9:H9"/>
    <mergeCell ref="I9:J11"/>
    <mergeCell ref="I126:J126"/>
    <mergeCell ref="K126:L130"/>
    <mergeCell ref="B41:B43"/>
    <mergeCell ref="C25:C26"/>
    <mergeCell ref="I23:J25"/>
    <mergeCell ref="I27:J27"/>
    <mergeCell ref="I26:J26"/>
    <mergeCell ref="C33:C34"/>
    <mergeCell ref="I31:J33"/>
    <mergeCell ref="I34:J34"/>
    <mergeCell ref="I35:J35"/>
    <mergeCell ref="C38:C39"/>
    <mergeCell ref="I36:J38"/>
    <mergeCell ref="I40:J40"/>
    <mergeCell ref="I39:J39"/>
    <mergeCell ref="I41:J43"/>
    <mergeCell ref="K41:L43"/>
    <mergeCell ref="C46:C47"/>
    <mergeCell ref="I44:J46"/>
    <mergeCell ref="I48:J48"/>
    <mergeCell ref="I47:J47"/>
    <mergeCell ref="I52:J54"/>
    <mergeCell ref="K44:L48"/>
    <mergeCell ref="K52:L54"/>
    <mergeCell ref="A84:A86"/>
    <mergeCell ref="B84:B86"/>
    <mergeCell ref="I84:J86"/>
    <mergeCell ref="A90:A92"/>
    <mergeCell ref="B90:B92"/>
    <mergeCell ref="A105:A107"/>
    <mergeCell ref="B105:B107"/>
    <mergeCell ref="I105:J107"/>
    <mergeCell ref="K78:L79"/>
    <mergeCell ref="I90:J92"/>
    <mergeCell ref="K84:L86"/>
    <mergeCell ref="A87:A89"/>
    <mergeCell ref="B87:B89"/>
    <mergeCell ref="I87:J89"/>
    <mergeCell ref="K87:L89"/>
    <mergeCell ref="I80:J80"/>
    <mergeCell ref="K80:L80"/>
    <mergeCell ref="A81:A83"/>
    <mergeCell ref="B81:B83"/>
    <mergeCell ref="I81:J83"/>
    <mergeCell ref="K81:L83"/>
    <mergeCell ref="K90:L92"/>
    <mergeCell ref="A93:A95"/>
    <mergeCell ref="B93:B95"/>
    <mergeCell ref="A78:A79"/>
    <mergeCell ref="B78:B79"/>
    <mergeCell ref="I78:J79"/>
    <mergeCell ref="A41:A43"/>
    <mergeCell ref="C57:C58"/>
    <mergeCell ref="I55:J57"/>
    <mergeCell ref="A44:A48"/>
    <mergeCell ref="B44:B48"/>
    <mergeCell ref="A52:A54"/>
    <mergeCell ref="B52:B54"/>
    <mergeCell ref="I76:J76"/>
    <mergeCell ref="A63:A65"/>
    <mergeCell ref="B63:B65"/>
    <mergeCell ref="I63:J65"/>
    <mergeCell ref="B181:B183"/>
    <mergeCell ref="I234:J234"/>
    <mergeCell ref="K234:L234"/>
    <mergeCell ref="I237:J244"/>
    <mergeCell ref="K237:L244"/>
    <mergeCell ref="I127:J127"/>
    <mergeCell ref="I128:J128"/>
    <mergeCell ref="I130:J130"/>
    <mergeCell ref="C128:C129"/>
    <mergeCell ref="I129:J129"/>
    <mergeCell ref="B132:B137"/>
    <mergeCell ref="I174:J180"/>
    <mergeCell ref="K174:L180"/>
    <mergeCell ref="B174:B180"/>
    <mergeCell ref="B184:B189"/>
    <mergeCell ref="B190:B191"/>
    <mergeCell ref="B192:B197"/>
    <mergeCell ref="A131:C131"/>
    <mergeCell ref="I131:L131"/>
    <mergeCell ref="A181:A183"/>
    <mergeCell ref="I181:J183"/>
    <mergeCell ref="K181:L183"/>
    <mergeCell ref="A184:A189"/>
    <mergeCell ref="I184:J189"/>
  </mergeCells>
  <pageMargins left="0.55118110236220474" right="0.55118110236220474" top="0.98425196850393704" bottom="0.78740157480314965" header="0.51181102362204722" footer="0.51181102362204722"/>
  <pageSetup paperSize="9" scale="55" orientation="landscape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 (2)</vt:lpstr>
      <vt:lpstr>'Лист1 (2)'!Заголовки_для_печати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2021-08-02T02:27:46Z</cp:lastPrinted>
  <dcterms:created xsi:type="dcterms:W3CDTF">1996-10-08T23:32:33Z</dcterms:created>
  <dcterms:modified xsi:type="dcterms:W3CDTF">2021-08-02T04:31:28Z</dcterms:modified>
</cp:coreProperties>
</file>